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tabRatio="791" activeTab="4"/>
  </bookViews>
  <sheets>
    <sheet name="皮" sheetId="1" r:id="rId1"/>
    <sheet name="2017年新宾县政府性基金收入决算表" sheetId="2" r:id="rId2"/>
    <sheet name="2017年新宾县政府性基金支出决算表" sheetId="3" r:id="rId3"/>
    <sheet name="2017年新宾县政府性基金收支平衡表" sheetId="4" r:id="rId4"/>
    <sheet name="2017年政府专项债务限额及余额明细表" sheetId="5" r:id="rId5"/>
  </sheets>
  <definedNames>
    <definedName name="_xlnm.Print_Area" localSheetId="1">#N/A</definedName>
    <definedName name="_xlnm.Print_Area" localSheetId="2">#N/A</definedName>
    <definedName name="_xlnm.Print_Area">#N/A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<sst xmlns="http://schemas.openxmlformats.org/spreadsheetml/2006/main" count="118" uniqueCount="107">
  <si>
    <t>单位：万元</t>
  </si>
  <si>
    <t>增减%</t>
  </si>
  <si>
    <t>预算科目</t>
  </si>
  <si>
    <t>预 算 科 目</t>
  </si>
  <si>
    <t>政府性基金收入合计</t>
  </si>
  <si>
    <t>政府性基金支出合计</t>
  </si>
  <si>
    <t>社会保障和就业支出</t>
  </si>
  <si>
    <t>城乡社区支出</t>
  </si>
  <si>
    <t>资源勘探电力信息等支出</t>
  </si>
  <si>
    <t>其他支出</t>
  </si>
  <si>
    <t xml:space="preserve">    地方政府专项债务发行费用支出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</si>
  <si>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</si>
  <si>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</si>
  <si>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</si>
  <si>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</si>
  <si>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</si>
  <si>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</si>
  <si>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</si>
  <si>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</si>
  <si>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</si>
  <si>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</si>
  <si>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</si>
  <si>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</si>
  <si>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</si>
  <si>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</si>
  <si>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</si>
  <si>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</si>
  <si>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</si>
  <si>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</si>
  <si>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</si>
  <si>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</si>
  <si>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</si>
  <si>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</si>
  <si>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</si>
  <si>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待偿债置换专项债券上年结余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</si>
  <si>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</si>
  <si>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</si>
  <si>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</si>
  <si>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</si>
  <si>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>待偿债置换专项债券结余</t>
  </si>
  <si>
    <t>支　　出　　总　　计　</t>
  </si>
  <si>
    <t>单位：万元</t>
  </si>
  <si>
    <t>年度</t>
  </si>
  <si>
    <t>债务类型</t>
  </si>
  <si>
    <t>政府债务限额</t>
  </si>
  <si>
    <t>年末余额</t>
  </si>
  <si>
    <t>合  计</t>
  </si>
  <si>
    <t>专项债务</t>
  </si>
  <si>
    <t>2017年决算数</t>
  </si>
  <si>
    <t>2017年新宾县政府性基金收入决算表</t>
  </si>
  <si>
    <t>2016年决算数</t>
  </si>
  <si>
    <t>2017年决算数</t>
  </si>
  <si>
    <t>2017年新宾县政府性基金支出决算表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</si>
  <si>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年度新宾县政府性基金收支决算平衡表</t>
    </r>
  </si>
  <si>
    <t>2017年政府专项债务限额和余额情况表</t>
  </si>
  <si>
    <r>
      <t>2</t>
    </r>
    <r>
      <rPr>
        <b/>
        <sz val="10"/>
        <rFont val="宋体"/>
        <family val="0"/>
      </rPr>
      <t>017年预算数</t>
    </r>
  </si>
  <si>
    <r>
      <t>2017年决算比2016年决算增减</t>
    </r>
    <r>
      <rPr>
        <b/>
        <sz val="10"/>
        <rFont val="宋体"/>
        <family val="0"/>
      </rPr>
      <t>%</t>
    </r>
  </si>
  <si>
    <t>商业服务业等支出</t>
  </si>
  <si>
    <t xml:space="preserve">  旅游发展基金支出</t>
  </si>
  <si>
    <t xml:space="preserve">    债务付息支出</t>
  </si>
  <si>
    <t>2017年决算完成预算%</t>
  </si>
  <si>
    <r>
      <t xml:space="preserve">  1</t>
    </r>
    <r>
      <rPr>
        <sz val="10"/>
        <rFont val="宋体"/>
        <family val="0"/>
      </rPr>
      <t>、新型墙体材料专项基金收入</t>
    </r>
  </si>
  <si>
    <r>
      <t xml:space="preserve">  </t>
    </r>
    <r>
      <rPr>
        <sz val="10"/>
        <rFont val="宋体"/>
        <family val="0"/>
      </rPr>
      <t>2</t>
    </r>
    <r>
      <rPr>
        <sz val="10"/>
        <rFont val="宋体"/>
        <family val="0"/>
      </rPr>
      <t>、国有土地使用权出让金收入</t>
    </r>
  </si>
  <si>
    <r>
      <t xml:space="preserve">  </t>
    </r>
    <r>
      <rPr>
        <sz val="10"/>
        <rFont val="宋体"/>
        <family val="0"/>
      </rPr>
      <t>3</t>
    </r>
    <r>
      <rPr>
        <sz val="10"/>
        <rFont val="宋体"/>
        <family val="0"/>
      </rPr>
      <t>、国有土地收益基金收入</t>
    </r>
  </si>
  <si>
    <r>
      <t xml:space="preserve">  </t>
    </r>
    <r>
      <rPr>
        <sz val="10"/>
        <rFont val="宋体"/>
        <family val="0"/>
      </rPr>
      <t>4</t>
    </r>
    <r>
      <rPr>
        <sz val="10"/>
        <rFont val="宋体"/>
        <family val="0"/>
      </rPr>
      <t>、农业土地开发资金收入</t>
    </r>
  </si>
  <si>
    <r>
      <t xml:space="preserve">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、城市基础设施配套费收入</t>
    </r>
  </si>
  <si>
    <r>
      <t xml:space="preserve"> </t>
    </r>
    <r>
      <rPr>
        <sz val="10"/>
        <rFont val="宋体"/>
        <family val="0"/>
      </rPr>
      <t xml:space="preserve"> 6</t>
    </r>
    <r>
      <rPr>
        <sz val="10"/>
        <rFont val="宋体"/>
        <family val="0"/>
      </rPr>
      <t>、污水处理费收入</t>
    </r>
  </si>
  <si>
    <t>上级补助收入</t>
  </si>
  <si>
    <t>上年结余</t>
  </si>
  <si>
    <t>收入总计</t>
  </si>
  <si>
    <t xml:space="preserve">  大中型水库移民后期扶持基金支出</t>
  </si>
  <si>
    <t xml:space="preserve">      移民补助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</si>
  <si>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基础设施建设和经济发展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</si>
  <si>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其他大中型水库移民后期扶持基金支出</t>
    </r>
  </si>
  <si>
    <t xml:space="preserve">  小型水库移民扶助基金及对应专项债务收入安排的支出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</si>
  <si>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征地和拆迁补偿支出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</si>
  <si>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补助被征地农民支出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</si>
  <si>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支付破产或改制企业职工安置费</t>
    </r>
  </si>
  <si>
    <t xml:space="preserve">  国有土地使用权出让收入及对应专项债务收入安排的支出</t>
  </si>
  <si>
    <t xml:space="preserve">  国有土地收益基金支出及对应专项债务收入安排的支出</t>
  </si>
  <si>
    <t xml:space="preserve">      基本农田建设和保护支出</t>
  </si>
  <si>
    <t xml:space="preserve">  农业土地开发资金支出及对应专项债务收入安排的支出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</si>
  <si>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</si>
  <si>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</si>
  <si>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城市公共设施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</si>
  <si>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城市环境卫生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</si>
  <si>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其他城市基础设施配套费安排的支出</t>
    </r>
  </si>
  <si>
    <t xml:space="preserve">  污水处理费安排及对应专项债务收入安排的支出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</si>
  <si>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污水处理设施建设和运营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</si>
  <si>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其他污水处理费安排支出</t>
    </r>
  </si>
  <si>
    <t xml:space="preserve">  新型墙体材料专项基金及对应专项债务收入安排的支出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</si>
  <si>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其他新型墙体材料专项基金支出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</si>
  <si>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地方旅游开发项目补助</t>
    </r>
  </si>
  <si>
    <t xml:space="preserve">  彩票公益金及对应专项债务收入安排的支出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</si>
  <si>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用于社会福利的彩票公益金支出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</si>
  <si>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用于体育事业的彩票公益金支出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</si>
  <si>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用于教育事业的彩票公益金支出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</si>
  <si>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用于残疾人事业的彩票公益金支出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</si>
  <si>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用于城乡医疗救助的彩票公益金支出</t>
    </r>
  </si>
  <si>
    <r>
      <t xml:space="preserve">      </t>
    </r>
    <r>
      <rPr>
        <sz val="10"/>
        <rFont val="宋体"/>
        <family val="0"/>
      </rPr>
      <t>耕地开发专项支出</t>
    </r>
  </si>
  <si>
    <t>1.2017年新宾县政府性基金收入决算表</t>
  </si>
  <si>
    <t>2.2017年新宾县政府性基金支出决算表</t>
  </si>
  <si>
    <r>
      <t>3</t>
    </r>
    <r>
      <rPr>
        <sz val="14"/>
        <rFont val="宋体"/>
        <family val="0"/>
      </rPr>
      <t>.201</t>
    </r>
    <r>
      <rPr>
        <sz val="14"/>
        <rFont val="宋体"/>
        <family val="0"/>
      </rPr>
      <t>7</t>
    </r>
    <r>
      <rPr>
        <sz val="14"/>
        <rFont val="宋体"/>
        <family val="0"/>
      </rPr>
      <t>年新宾县政府性基金收平衡决算表</t>
    </r>
  </si>
  <si>
    <t>4.2017年新宾县政府专项债务限额及余额明细表</t>
  </si>
  <si>
    <r>
      <t>5</t>
    </r>
    <r>
      <rPr>
        <sz val="14"/>
        <rFont val="宋体"/>
        <family val="0"/>
      </rPr>
      <t>.201</t>
    </r>
    <r>
      <rPr>
        <sz val="14"/>
        <rFont val="宋体"/>
        <family val="0"/>
      </rPr>
      <t>7</t>
    </r>
    <r>
      <rPr>
        <sz val="14"/>
        <rFont val="宋体"/>
        <family val="0"/>
      </rPr>
      <t>年新宾县政府性基金预算情况说明</t>
    </r>
  </si>
  <si>
    <t>6.2017年新宾县政府债务情况说明</t>
  </si>
  <si>
    <t xml:space="preserve">         2017年新宾县政府基金决算公开目录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</si>
</sst>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 "/>
    <numFmt numFmtId="179" formatCode="0_);[Red]\(0\)"/>
    <numFmt numFmtId="180" formatCode="0.0_ "/>
    <numFmt numFmtId="181" formatCode="#,##0_);[Red]\(#,##0\)"/>
    <numFmt numFmtId="182" formatCode="_ * #,##0_ ;_ * \-#,##0_ ;_ * &quot;-&quot;??_ ;_ @_ "/>
    <numFmt numFmtId="183" formatCode="#,##0.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#,##0_ "/>
    <numFmt numFmtId="190" formatCode="#,##0_ ;[Red]\-#,##0\ "/>
    <numFmt numFmtId="191" formatCode="#,##0.0_ "/>
    <numFmt numFmtId="192" formatCode="0.00_);[Red]\(0.00\)"/>
  </numFmts>
  <fonts count="40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Geneva"/>
      <family val="2"/>
    </font>
    <font>
      <b/>
      <sz val="11"/>
      <name val="Geneva"/>
      <family val="2"/>
    </font>
    <font>
      <b/>
      <sz val="18"/>
      <name val="宋体"/>
      <family val="0"/>
    </font>
    <font>
      <sz val="22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24"/>
      <name val="宋体"/>
      <family val="0"/>
    </font>
    <font>
      <b/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37" fontId="20" fillId="0" borderId="0">
      <alignment/>
      <protection/>
    </xf>
    <xf numFmtId="0" fontId="24" fillId="0" borderId="0">
      <alignment/>
      <protection/>
    </xf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37" fontId="20" fillId="0" borderId="0">
      <alignment/>
      <protection/>
    </xf>
    <xf numFmtId="0" fontId="26" fillId="0" borderId="0" applyNumberForma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4" fillId="0" borderId="0">
      <alignment/>
      <protection/>
    </xf>
    <xf numFmtId="41" fontId="4" fillId="0" borderId="0" applyFont="0" applyFill="0" applyBorder="0" applyAlignment="0" applyProtection="0"/>
    <xf numFmtId="4" fontId="2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</cellStyleXfs>
  <cellXfs count="10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77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9" fontId="2" fillId="0" borderId="11" xfId="0" applyNumberFormat="1" applyFont="1" applyBorder="1" applyAlignment="1">
      <alignment vertical="center" wrapText="1"/>
    </xf>
    <xf numFmtId="179" fontId="6" fillId="24" borderId="11" xfId="271" applyNumberFormat="1" applyFont="1" applyFill="1" applyBorder="1" applyAlignment="1" applyProtection="1">
      <alignment horizontal="right" vertical="center"/>
      <protection locked="0"/>
    </xf>
    <xf numFmtId="179" fontId="6" fillId="0" borderId="11" xfId="271" applyNumberFormat="1" applyFont="1" applyFill="1" applyBorder="1" applyAlignment="1" applyProtection="1">
      <alignment horizontal="right" vertical="center"/>
      <protection/>
    </xf>
    <xf numFmtId="179" fontId="6" fillId="0" borderId="11" xfId="27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0" fillId="0" borderId="0" xfId="0" applyAlignment="1">
      <alignment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left" vertical="center"/>
      <protection/>
    </xf>
    <xf numFmtId="3" fontId="6" fillId="24" borderId="11" xfId="0" applyNumberFormat="1" applyFont="1" applyFill="1" applyBorder="1" applyAlignment="1" applyProtection="1">
      <alignment horizontal="right" vertical="center"/>
      <protection/>
    </xf>
    <xf numFmtId="0" fontId="6" fillId="24" borderId="11" xfId="0" applyNumberFormat="1" applyFont="1" applyFill="1" applyBorder="1" applyAlignment="1" applyProtection="1">
      <alignment vertical="center"/>
      <protection/>
    </xf>
    <xf numFmtId="3" fontId="6" fillId="25" borderId="11" xfId="0" applyNumberFormat="1" applyFont="1" applyFill="1" applyBorder="1" applyAlignment="1" applyProtection="1">
      <alignment horizontal="right" vertical="center"/>
      <protection/>
    </xf>
    <xf numFmtId="0" fontId="0" fillId="24" borderId="11" xfId="0" applyNumberFormat="1" applyFont="1" applyFill="1" applyBorder="1" applyAlignment="1" applyProtection="1">
      <alignment horizontal="right" vertical="center"/>
      <protection/>
    </xf>
    <xf numFmtId="0" fontId="6" fillId="24" borderId="11" xfId="0" applyNumberFormat="1" applyFont="1" applyFill="1" applyBorder="1" applyAlignment="1" applyProtection="1">
      <alignment horizontal="right" vertical="center"/>
      <protection/>
    </xf>
    <xf numFmtId="0" fontId="2" fillId="24" borderId="11" xfId="0" applyNumberFormat="1" applyFont="1" applyFill="1" applyBorder="1" applyAlignment="1" applyProtection="1">
      <alignment horizontal="right" vertical="center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9" fontId="2" fillId="0" borderId="11" xfId="0" applyNumberFormat="1" applyFont="1" applyBorder="1" applyAlignment="1">
      <alignment vertical="center" wrapText="1"/>
    </xf>
    <xf numFmtId="0" fontId="2" fillId="24" borderId="16" xfId="0" applyNumberFormat="1" applyFont="1" applyFill="1" applyBorder="1" applyAlignment="1" applyProtection="1">
      <alignment vertical="center"/>
      <protection/>
    </xf>
    <xf numFmtId="180" fontId="6" fillId="0" borderId="17" xfId="0" applyNumberFormat="1" applyFont="1" applyBorder="1" applyAlignment="1">
      <alignment vertical="center" wrapText="1"/>
    </xf>
    <xf numFmtId="179" fontId="6" fillId="0" borderId="11" xfId="0" applyNumberFormat="1" applyFont="1" applyBorder="1" applyAlignment="1">
      <alignment vertical="center" wrapText="1"/>
    </xf>
    <xf numFmtId="49" fontId="2" fillId="0" borderId="10" xfId="271" applyNumberFormat="1" applyFont="1" applyFill="1" applyBorder="1" applyAlignment="1" applyProtection="1">
      <alignment horizontal="left" vertical="center"/>
      <protection/>
    </xf>
    <xf numFmtId="179" fontId="6" fillId="24" borderId="11" xfId="271" applyNumberFormat="1" applyFont="1" applyFill="1" applyBorder="1" applyAlignment="1" applyProtection="1">
      <alignment horizontal="right" vertical="center"/>
      <protection locked="0"/>
    </xf>
    <xf numFmtId="179" fontId="6" fillId="0" borderId="11" xfId="271" applyNumberFormat="1" applyFont="1" applyFill="1" applyBorder="1" applyAlignment="1" applyProtection="1">
      <alignment horizontal="right" vertical="center"/>
      <protection/>
    </xf>
    <xf numFmtId="179" fontId="6" fillId="0" borderId="11" xfId="271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vertical="center"/>
    </xf>
    <xf numFmtId="0" fontId="2" fillId="24" borderId="10" xfId="0" applyNumberFormat="1" applyFont="1" applyFill="1" applyBorder="1" applyAlignment="1" applyProtection="1">
      <alignment vertical="center"/>
      <protection/>
    </xf>
    <xf numFmtId="0" fontId="6" fillId="0" borderId="18" xfId="0" applyFont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180" fontId="6" fillId="0" borderId="11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20" xfId="0" applyNumberFormat="1" applyFont="1" applyBorder="1" applyAlignment="1">
      <alignment vertical="center" wrapText="1"/>
    </xf>
    <xf numFmtId="0" fontId="39" fillId="24" borderId="21" xfId="0" applyFont="1" applyFill="1" applyBorder="1" applyAlignment="1">
      <alignment horizontal="left" vertical="center" wrapText="1"/>
    </xf>
    <xf numFmtId="180" fontId="6" fillId="0" borderId="22" xfId="0" applyNumberFormat="1" applyFont="1" applyBorder="1" applyAlignment="1">
      <alignment vertical="center" wrapText="1"/>
    </xf>
    <xf numFmtId="0" fontId="6" fillId="24" borderId="16" xfId="0" applyNumberFormat="1" applyFont="1" applyFill="1" applyBorder="1" applyAlignment="1" applyProtection="1">
      <alignment vertical="center"/>
      <protection/>
    </xf>
    <xf numFmtId="0" fontId="2" fillId="24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273" applyFont="1" applyBorder="1" applyAlignment="1">
      <alignment horizontal="center" vertical="center"/>
      <protection/>
    </xf>
    <xf numFmtId="0" fontId="6" fillId="0" borderId="11" xfId="273" applyFont="1" applyBorder="1" applyAlignment="1">
      <alignment horizontal="center" vertical="center"/>
      <protection/>
    </xf>
    <xf numFmtId="180" fontId="6" fillId="0" borderId="19" xfId="0" applyNumberFormat="1" applyFont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49" fontId="6" fillId="0" borderId="10" xfId="271" applyNumberFormat="1" applyFont="1" applyFill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>
      <alignment vertical="center" wrapText="1"/>
    </xf>
    <xf numFmtId="180" fontId="6" fillId="0" borderId="23" xfId="0" applyNumberFormat="1" applyFont="1" applyBorder="1" applyAlignment="1">
      <alignment vertical="center" wrapText="1"/>
    </xf>
    <xf numFmtId="179" fontId="6" fillId="0" borderId="18" xfId="271" applyNumberFormat="1" applyFont="1" applyFill="1" applyBorder="1" applyAlignment="1" applyProtection="1">
      <alignment horizontal="right" vertical="center"/>
      <protection locked="0"/>
    </xf>
    <xf numFmtId="49" fontId="2" fillId="0" borderId="24" xfId="271" applyNumberFormat="1" applyFont="1" applyFill="1" applyBorder="1" applyAlignment="1" applyProtection="1">
      <alignment horizontal="center" vertical="center"/>
      <protection/>
    </xf>
    <xf numFmtId="179" fontId="6" fillId="0" borderId="11" xfId="271" applyNumberFormat="1" applyFont="1" applyFill="1" applyBorder="1" applyAlignment="1" applyProtection="1">
      <alignment horizontal="right" vertical="center"/>
      <protection locked="0"/>
    </xf>
    <xf numFmtId="49" fontId="2" fillId="0" borderId="10" xfId="271" applyNumberFormat="1" applyFont="1" applyFill="1" applyBorder="1" applyAlignment="1" applyProtection="1">
      <alignment horizontal="left" vertical="center"/>
      <protection/>
    </xf>
    <xf numFmtId="179" fontId="2" fillId="24" borderId="15" xfId="271" applyNumberFormat="1" applyFont="1" applyFill="1" applyBorder="1" applyAlignment="1" applyProtection="1">
      <alignment horizontal="right" vertical="center"/>
      <protection locked="0"/>
    </xf>
    <xf numFmtId="0" fontId="6" fillId="24" borderId="16" xfId="0" applyNumberFormat="1" applyFont="1" applyFill="1" applyBorder="1" applyAlignment="1" applyProtection="1">
      <alignment vertical="center"/>
      <protection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0" fontId="6" fillId="24" borderId="25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26" xfId="0" applyNumberFormat="1" applyFont="1" applyFill="1" applyBorder="1" applyAlignment="1" applyProtection="1">
      <alignment horizontal="left" vertical="center" wrapText="1"/>
      <protection/>
    </xf>
    <xf numFmtId="179" fontId="2" fillId="24" borderId="11" xfId="271" applyNumberFormat="1" applyFont="1" applyFill="1" applyBorder="1" applyAlignment="1" applyProtection="1">
      <alignment horizontal="right" vertical="center"/>
      <protection locked="0"/>
    </xf>
    <xf numFmtId="179" fontId="2" fillId="0" borderId="11" xfId="271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3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57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3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 3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 3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 3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 3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 3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 3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 3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 3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 3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4" xfId="89"/>
    <cellStyle name="60% - 强调文字颜色 4 2" xfId="90"/>
    <cellStyle name="60% - 强调文字颜色 4 2 2" xfId="91"/>
    <cellStyle name="60% - 强调文字颜色 4 3" xfId="92"/>
    <cellStyle name="60% - 强调文字颜色 5" xfId="93"/>
    <cellStyle name="60% - 强调文字颜色 5 2" xfId="94"/>
    <cellStyle name="60% - 强调文字颜色 5 2 2" xfId="95"/>
    <cellStyle name="60% - 强调文字颜色 5 3" xfId="96"/>
    <cellStyle name="60% - 强调文字颜色 6" xfId="97"/>
    <cellStyle name="60% - 强调文字颜色 6 2" xfId="98"/>
    <cellStyle name="60% - 强调文字颜色 6 2 2" xfId="99"/>
    <cellStyle name="60% - 强调文字颜色 6 3" xfId="100"/>
    <cellStyle name="no dec" xfId="101"/>
    <cellStyle name="Normal_APR" xfId="102"/>
    <cellStyle name="Percent" xfId="103"/>
    <cellStyle name="百分比 2" xfId="104"/>
    <cellStyle name="标题" xfId="105"/>
    <cellStyle name="标题 1" xfId="106"/>
    <cellStyle name="标题 1 2" xfId="107"/>
    <cellStyle name="标题 1 2 10" xfId="108"/>
    <cellStyle name="标题 1 2 10 2" xfId="109"/>
    <cellStyle name="标题 1 2 11" xfId="110"/>
    <cellStyle name="标题 1 2 11 2" xfId="111"/>
    <cellStyle name="标题 1 2 12" xfId="112"/>
    <cellStyle name="标题 1 2 12 2" xfId="113"/>
    <cellStyle name="标题 1 2 13" xfId="114"/>
    <cellStyle name="标题 1 2 2" xfId="115"/>
    <cellStyle name="标题 1 2 2 2" xfId="116"/>
    <cellStyle name="标题 1 2 3" xfId="117"/>
    <cellStyle name="标题 1 2 3 2" xfId="118"/>
    <cellStyle name="标题 1 2 4" xfId="119"/>
    <cellStyle name="标题 1 2 4 2" xfId="120"/>
    <cellStyle name="标题 1 2 5" xfId="121"/>
    <cellStyle name="标题 1 2 5 2" xfId="122"/>
    <cellStyle name="标题 1 2 6" xfId="123"/>
    <cellStyle name="标题 1 2 6 2" xfId="124"/>
    <cellStyle name="标题 1 2 7" xfId="125"/>
    <cellStyle name="标题 1 2 7 2" xfId="126"/>
    <cellStyle name="标题 1 2 8" xfId="127"/>
    <cellStyle name="标题 1 2 8 2" xfId="128"/>
    <cellStyle name="标题 1 2 9" xfId="129"/>
    <cellStyle name="标题 1 2 9 2" xfId="130"/>
    <cellStyle name="标题 2" xfId="131"/>
    <cellStyle name="标题 2 2" xfId="132"/>
    <cellStyle name="标题 2 2 10" xfId="133"/>
    <cellStyle name="标题 2 2 10 2" xfId="134"/>
    <cellStyle name="标题 2 2 11" xfId="135"/>
    <cellStyle name="标题 2 2 11 2" xfId="136"/>
    <cellStyle name="标题 2 2 12" xfId="137"/>
    <cellStyle name="标题 2 2 12 2" xfId="138"/>
    <cellStyle name="标题 2 2 13" xfId="139"/>
    <cellStyle name="标题 2 2 2" xfId="140"/>
    <cellStyle name="标题 2 2 2 2" xfId="141"/>
    <cellStyle name="标题 2 2 3" xfId="142"/>
    <cellStyle name="标题 2 2 3 2" xfId="143"/>
    <cellStyle name="标题 2 2 4" xfId="144"/>
    <cellStyle name="标题 2 2 4 2" xfId="145"/>
    <cellStyle name="标题 2 2 5" xfId="146"/>
    <cellStyle name="标题 2 2 5 2" xfId="147"/>
    <cellStyle name="标题 2 2 6" xfId="148"/>
    <cellStyle name="标题 2 2 6 2" xfId="149"/>
    <cellStyle name="标题 2 2 7" xfId="150"/>
    <cellStyle name="标题 2 2 7 2" xfId="151"/>
    <cellStyle name="标题 2 2 8" xfId="152"/>
    <cellStyle name="标题 2 2 8 2" xfId="153"/>
    <cellStyle name="标题 2 2 9" xfId="154"/>
    <cellStyle name="标题 2 2 9 2" xfId="155"/>
    <cellStyle name="标题 3" xfId="156"/>
    <cellStyle name="标题 3 2" xfId="157"/>
    <cellStyle name="标题 3 2 10" xfId="158"/>
    <cellStyle name="标题 3 2 10 2" xfId="159"/>
    <cellStyle name="标题 3 2 11" xfId="160"/>
    <cellStyle name="标题 3 2 11 2" xfId="161"/>
    <cellStyle name="标题 3 2 12" xfId="162"/>
    <cellStyle name="标题 3 2 12 2" xfId="163"/>
    <cellStyle name="标题 3 2 13" xfId="164"/>
    <cellStyle name="标题 3 2 2" xfId="165"/>
    <cellStyle name="标题 3 2 2 2" xfId="166"/>
    <cellStyle name="标题 3 2 3" xfId="167"/>
    <cellStyle name="标题 3 2 3 2" xfId="168"/>
    <cellStyle name="标题 3 2 4" xfId="169"/>
    <cellStyle name="标题 3 2 4 2" xfId="170"/>
    <cellStyle name="标题 3 2 5" xfId="171"/>
    <cellStyle name="标题 3 2 5 2" xfId="172"/>
    <cellStyle name="标题 3 2 6" xfId="173"/>
    <cellStyle name="标题 3 2 6 2" xfId="174"/>
    <cellStyle name="标题 3 2 7" xfId="175"/>
    <cellStyle name="标题 3 2 7 2" xfId="176"/>
    <cellStyle name="标题 3 2 8" xfId="177"/>
    <cellStyle name="标题 3 2 8 2" xfId="178"/>
    <cellStyle name="标题 3 2 9" xfId="179"/>
    <cellStyle name="标题 3 2 9 2" xfId="180"/>
    <cellStyle name="标题 4" xfId="181"/>
    <cellStyle name="标题 4 2" xfId="182"/>
    <cellStyle name="标题 4 2 10" xfId="183"/>
    <cellStyle name="标题 4 2 10 2" xfId="184"/>
    <cellStyle name="标题 4 2 11" xfId="185"/>
    <cellStyle name="标题 4 2 11 2" xfId="186"/>
    <cellStyle name="标题 4 2 12" xfId="187"/>
    <cellStyle name="标题 4 2 12 2" xfId="188"/>
    <cellStyle name="标题 4 2 13" xfId="189"/>
    <cellStyle name="标题 4 2 2" xfId="190"/>
    <cellStyle name="标题 4 2 2 2" xfId="191"/>
    <cellStyle name="标题 4 2 3" xfId="192"/>
    <cellStyle name="标题 4 2 3 2" xfId="193"/>
    <cellStyle name="标题 4 2 4" xfId="194"/>
    <cellStyle name="标题 4 2 4 2" xfId="195"/>
    <cellStyle name="标题 4 2 5" xfId="196"/>
    <cellStyle name="标题 4 2 5 2" xfId="197"/>
    <cellStyle name="标题 4 2 6" xfId="198"/>
    <cellStyle name="标题 4 2 6 2" xfId="199"/>
    <cellStyle name="标题 4 2 7" xfId="200"/>
    <cellStyle name="标题 4 2 7 2" xfId="201"/>
    <cellStyle name="标题 4 2 8" xfId="202"/>
    <cellStyle name="标题 4 2 8 2" xfId="203"/>
    <cellStyle name="标题 4 2 9" xfId="204"/>
    <cellStyle name="标题 4 2 9 2" xfId="205"/>
    <cellStyle name="标题 5" xfId="206"/>
    <cellStyle name="标题 5 10" xfId="207"/>
    <cellStyle name="标题 5 10 2" xfId="208"/>
    <cellStyle name="标题 5 11" xfId="209"/>
    <cellStyle name="标题 5 11 2" xfId="210"/>
    <cellStyle name="标题 5 12" xfId="211"/>
    <cellStyle name="标题 5 12 2" xfId="212"/>
    <cellStyle name="标题 5 13" xfId="213"/>
    <cellStyle name="标题 5 2" xfId="214"/>
    <cellStyle name="标题 5 2 2" xfId="215"/>
    <cellStyle name="标题 5 3" xfId="216"/>
    <cellStyle name="标题 5 3 2" xfId="217"/>
    <cellStyle name="标题 5 4" xfId="218"/>
    <cellStyle name="标题 5 4 2" xfId="219"/>
    <cellStyle name="标题 5 5" xfId="220"/>
    <cellStyle name="标题 5 5 2" xfId="221"/>
    <cellStyle name="标题 5 6" xfId="222"/>
    <cellStyle name="标题 5 6 2" xfId="223"/>
    <cellStyle name="标题 5 7" xfId="224"/>
    <cellStyle name="标题 5 7 2" xfId="225"/>
    <cellStyle name="标题 5 8" xfId="226"/>
    <cellStyle name="标题 5 8 2" xfId="227"/>
    <cellStyle name="标题 5 9" xfId="228"/>
    <cellStyle name="标题 5 9 2" xfId="229"/>
    <cellStyle name="差" xfId="230"/>
    <cellStyle name="差 2" xfId="231"/>
    <cellStyle name="差 2 10" xfId="232"/>
    <cellStyle name="差 2 10 2" xfId="233"/>
    <cellStyle name="差 2 11" xfId="234"/>
    <cellStyle name="差 2 11 2" xfId="235"/>
    <cellStyle name="差 2 12" xfId="236"/>
    <cellStyle name="差 2 12 2" xfId="237"/>
    <cellStyle name="差 2 13" xfId="238"/>
    <cellStyle name="差 2 2" xfId="239"/>
    <cellStyle name="差 2 2 2" xfId="240"/>
    <cellStyle name="差 2 3" xfId="241"/>
    <cellStyle name="差 2 3 2" xfId="242"/>
    <cellStyle name="差 2 4" xfId="243"/>
    <cellStyle name="差 2 4 2" xfId="244"/>
    <cellStyle name="差 2 5" xfId="245"/>
    <cellStyle name="差 2 5 2" xfId="246"/>
    <cellStyle name="差 2 6" xfId="247"/>
    <cellStyle name="差 2 6 2" xfId="248"/>
    <cellStyle name="差 2 7" xfId="249"/>
    <cellStyle name="差 2 7 2" xfId="250"/>
    <cellStyle name="差 2 8" xfId="251"/>
    <cellStyle name="差 2 8 2" xfId="252"/>
    <cellStyle name="差 2 9" xfId="253"/>
    <cellStyle name="差 2 9 2" xfId="254"/>
    <cellStyle name="差 3" xfId="255"/>
    <cellStyle name="差 3 2" xfId="256"/>
    <cellStyle name="差 3 3" xfId="257"/>
    <cellStyle name="差_2010年12月税收计划完成情况通报表" xfId="258"/>
    <cellStyle name="差_2010年12月税收计划完成情况通报表 2" xfId="259"/>
    <cellStyle name="差_2014年一般预入计划(发改委简化表)" xfId="260"/>
    <cellStyle name="差_2014年一般预入计划(发改委简化表) 2" xfId="261"/>
    <cellStyle name="差_2014年一般预入计划(市政府下达)" xfId="262"/>
    <cellStyle name="差_2014年一般预入计划(市政府下达) 2" xfId="263"/>
    <cellStyle name="差_2015功能预算正式本表4.30" xfId="264"/>
    <cellStyle name="差_2015功能预算正式本表4.30 2" xfId="265"/>
    <cellStyle name="差_2015年一般预入计划(简化表)" xfId="266"/>
    <cellStyle name="差_2015年一般预入计划(简化表) 2" xfId="267"/>
    <cellStyle name="差_2016年新宾县一般公共预算收入预算表" xfId="268"/>
    <cellStyle name="差_2016年新宾县一般公共预算收入预算表 2" xfId="269"/>
    <cellStyle name="常规 10" xfId="270"/>
    <cellStyle name="常规 2" xfId="271"/>
    <cellStyle name="常规 2 2" xfId="272"/>
    <cellStyle name="常规 2 2 2" xfId="273"/>
    <cellStyle name="常规 2 2 3" xfId="274"/>
    <cellStyle name="常规 2 3" xfId="275"/>
    <cellStyle name="常规 2 3 2" xfId="276"/>
    <cellStyle name="常规 2 3 3" xfId="277"/>
    <cellStyle name="常规 2 4" xfId="278"/>
    <cellStyle name="常规 2 4 2" xfId="279"/>
    <cellStyle name="常规 2 5" xfId="280"/>
    <cellStyle name="常规 2 6" xfId="281"/>
    <cellStyle name="常规 3" xfId="282"/>
    <cellStyle name="常规 3 10" xfId="283"/>
    <cellStyle name="常规 3 10 2" xfId="284"/>
    <cellStyle name="常规 3 11" xfId="285"/>
    <cellStyle name="常规 3 11 2" xfId="286"/>
    <cellStyle name="常规 3 12" xfId="287"/>
    <cellStyle name="常规 3 2" xfId="288"/>
    <cellStyle name="常规 3 2 2" xfId="289"/>
    <cellStyle name="常规 3 2 2 2" xfId="290"/>
    <cellStyle name="常规 3 2 3" xfId="291"/>
    <cellStyle name="常规 3 3" xfId="292"/>
    <cellStyle name="常规 3 3 2" xfId="293"/>
    <cellStyle name="常规 3 3 3" xfId="294"/>
    <cellStyle name="常规 3 4" xfId="295"/>
    <cellStyle name="常规 3 4 2" xfId="296"/>
    <cellStyle name="常规 3 5" xfId="297"/>
    <cellStyle name="常规 3 5 2" xfId="298"/>
    <cellStyle name="常规 3 6" xfId="299"/>
    <cellStyle name="常规 3 6 2" xfId="300"/>
    <cellStyle name="常规 3 7" xfId="301"/>
    <cellStyle name="常规 3 7 2" xfId="302"/>
    <cellStyle name="常规 3 8" xfId="303"/>
    <cellStyle name="常规 3 8 2" xfId="304"/>
    <cellStyle name="常规 3 9" xfId="305"/>
    <cellStyle name="常规 3 9 2" xfId="306"/>
    <cellStyle name="常规 3_2017年预算 - 县区12-19" xfId="307"/>
    <cellStyle name="常规 4" xfId="308"/>
    <cellStyle name="常规 4 2" xfId="309"/>
    <cellStyle name="常规 4 3" xfId="310"/>
    <cellStyle name="常规 4 4" xfId="311"/>
    <cellStyle name="常规 5" xfId="312"/>
    <cellStyle name="常规 5 2" xfId="313"/>
    <cellStyle name="常规 6" xfId="314"/>
    <cellStyle name="Hyperlink" xfId="315"/>
    <cellStyle name="好" xfId="316"/>
    <cellStyle name="好 2" xfId="317"/>
    <cellStyle name="好 2 10" xfId="318"/>
    <cellStyle name="好 2 10 2" xfId="319"/>
    <cellStyle name="好 2 11" xfId="320"/>
    <cellStyle name="好 2 11 2" xfId="321"/>
    <cellStyle name="好 2 12" xfId="322"/>
    <cellStyle name="好 2 12 2" xfId="323"/>
    <cellStyle name="好 2 13" xfId="324"/>
    <cellStyle name="好 2 2" xfId="325"/>
    <cellStyle name="好 2 2 2" xfId="326"/>
    <cellStyle name="好 2 3" xfId="327"/>
    <cellStyle name="好 2 3 2" xfId="328"/>
    <cellStyle name="好 2 4" xfId="329"/>
    <cellStyle name="好 2 4 2" xfId="330"/>
    <cellStyle name="好 2 5" xfId="331"/>
    <cellStyle name="好 2 5 2" xfId="332"/>
    <cellStyle name="好 2 6" xfId="333"/>
    <cellStyle name="好 2 6 2" xfId="334"/>
    <cellStyle name="好 2 7" xfId="335"/>
    <cellStyle name="好 2 7 2" xfId="336"/>
    <cellStyle name="好 2 8" xfId="337"/>
    <cellStyle name="好 2 8 2" xfId="338"/>
    <cellStyle name="好 2 9" xfId="339"/>
    <cellStyle name="好 2 9 2" xfId="340"/>
    <cellStyle name="好 3" xfId="341"/>
    <cellStyle name="好 3 2" xfId="342"/>
    <cellStyle name="好 3 3" xfId="343"/>
    <cellStyle name="好_2010年12月税收计划完成情况通报表" xfId="344"/>
    <cellStyle name="好_2010年12月税收计划完成情况通报表 2" xfId="345"/>
    <cellStyle name="好_2014年一般预入计划(发改委简化表)" xfId="346"/>
    <cellStyle name="好_2014年一般预入计划(发改委简化表) 2" xfId="347"/>
    <cellStyle name="好_2014年一般预入计划(市政府下达)" xfId="348"/>
    <cellStyle name="好_2014年一般预入计划(市政府下达) 2" xfId="349"/>
    <cellStyle name="好_2015功能预算正式本表4.30" xfId="350"/>
    <cellStyle name="好_2015功能预算正式本表4.30 2" xfId="351"/>
    <cellStyle name="好_2015年一般预入计划(简化表)" xfId="352"/>
    <cellStyle name="好_2015年一般预入计划(简化表) 2" xfId="353"/>
    <cellStyle name="好_2016年新宾县一般公共预算收入预算表" xfId="354"/>
    <cellStyle name="好_2016年新宾县一般公共预算收入预算表 2" xfId="355"/>
    <cellStyle name="汇总" xfId="356"/>
    <cellStyle name="汇总 2" xfId="357"/>
    <cellStyle name="汇总 2 10" xfId="358"/>
    <cellStyle name="汇总 2 10 2" xfId="359"/>
    <cellStyle name="汇总 2 11" xfId="360"/>
    <cellStyle name="汇总 2 11 2" xfId="361"/>
    <cellStyle name="汇总 2 12" xfId="362"/>
    <cellStyle name="汇总 2 12 2" xfId="363"/>
    <cellStyle name="汇总 2 13" xfId="364"/>
    <cellStyle name="汇总 2 2" xfId="365"/>
    <cellStyle name="汇总 2 2 2" xfId="366"/>
    <cellStyle name="汇总 2 3" xfId="367"/>
    <cellStyle name="汇总 2 3 2" xfId="368"/>
    <cellStyle name="汇总 2 4" xfId="369"/>
    <cellStyle name="汇总 2 4 2" xfId="370"/>
    <cellStyle name="汇总 2 5" xfId="371"/>
    <cellStyle name="汇总 2 5 2" xfId="372"/>
    <cellStyle name="汇总 2 6" xfId="373"/>
    <cellStyle name="汇总 2 6 2" xfId="374"/>
    <cellStyle name="汇总 2 7" xfId="375"/>
    <cellStyle name="汇总 2 7 2" xfId="376"/>
    <cellStyle name="汇总 2 8" xfId="377"/>
    <cellStyle name="汇总 2 8 2" xfId="378"/>
    <cellStyle name="汇总 2 9" xfId="379"/>
    <cellStyle name="汇总 2 9 2" xfId="380"/>
    <cellStyle name="Currency" xfId="381"/>
    <cellStyle name="Currency [0]" xfId="382"/>
    <cellStyle name="计算" xfId="383"/>
    <cellStyle name="计算 2" xfId="384"/>
    <cellStyle name="计算 2 10" xfId="385"/>
    <cellStyle name="计算 2 10 2" xfId="386"/>
    <cellStyle name="计算 2 11" xfId="387"/>
    <cellStyle name="计算 2 11 2" xfId="388"/>
    <cellStyle name="计算 2 12" xfId="389"/>
    <cellStyle name="计算 2 12 2" xfId="390"/>
    <cellStyle name="计算 2 13" xfId="391"/>
    <cellStyle name="计算 2 2" xfId="392"/>
    <cellStyle name="计算 2 2 2" xfId="393"/>
    <cellStyle name="计算 2 3" xfId="394"/>
    <cellStyle name="计算 2 3 2" xfId="395"/>
    <cellStyle name="计算 2 4" xfId="396"/>
    <cellStyle name="计算 2 4 2" xfId="397"/>
    <cellStyle name="计算 2 5" xfId="398"/>
    <cellStyle name="计算 2 5 2" xfId="399"/>
    <cellStyle name="计算 2 6" xfId="400"/>
    <cellStyle name="计算 2 6 2" xfId="401"/>
    <cellStyle name="计算 2 7" xfId="402"/>
    <cellStyle name="计算 2 7 2" xfId="403"/>
    <cellStyle name="计算 2 8" xfId="404"/>
    <cellStyle name="计算 2 8 2" xfId="405"/>
    <cellStyle name="计算 2 9" xfId="406"/>
    <cellStyle name="计算 2 9 2" xfId="407"/>
    <cellStyle name="计算 3" xfId="408"/>
    <cellStyle name="计算 3 2" xfId="409"/>
    <cellStyle name="计算 3 3" xfId="410"/>
    <cellStyle name="检查单元格" xfId="411"/>
    <cellStyle name="检查单元格 2" xfId="412"/>
    <cellStyle name="检查单元格 2 10" xfId="413"/>
    <cellStyle name="检查单元格 2 10 2" xfId="414"/>
    <cellStyle name="检查单元格 2 11" xfId="415"/>
    <cellStyle name="检查单元格 2 11 2" xfId="416"/>
    <cellStyle name="检查单元格 2 12" xfId="417"/>
    <cellStyle name="检查单元格 2 12 2" xfId="418"/>
    <cellStyle name="检查单元格 2 13" xfId="419"/>
    <cellStyle name="检查单元格 2 2" xfId="420"/>
    <cellStyle name="检查单元格 2 2 2" xfId="421"/>
    <cellStyle name="检查单元格 2 3" xfId="422"/>
    <cellStyle name="检查单元格 2 3 2" xfId="423"/>
    <cellStyle name="检查单元格 2 4" xfId="424"/>
    <cellStyle name="检查单元格 2 4 2" xfId="425"/>
    <cellStyle name="检查单元格 2 5" xfId="426"/>
    <cellStyle name="检查单元格 2 5 2" xfId="427"/>
    <cellStyle name="检查单元格 2 6" xfId="428"/>
    <cellStyle name="检查单元格 2 6 2" xfId="429"/>
    <cellStyle name="检查单元格 2 7" xfId="430"/>
    <cellStyle name="检查单元格 2 7 2" xfId="431"/>
    <cellStyle name="检查单元格 2 8" xfId="432"/>
    <cellStyle name="检查单元格 2 8 2" xfId="433"/>
    <cellStyle name="检查单元格 2 9" xfId="434"/>
    <cellStyle name="检查单元格 2 9 2" xfId="435"/>
    <cellStyle name="检查单元格 3" xfId="436"/>
    <cellStyle name="检查单元格 3 2" xfId="437"/>
    <cellStyle name="检查单元格 3 3" xfId="438"/>
    <cellStyle name="解释性文本" xfId="439"/>
    <cellStyle name="解释性文本 2" xfId="440"/>
    <cellStyle name="解释性文本 2 10" xfId="441"/>
    <cellStyle name="解释性文本 2 10 2" xfId="442"/>
    <cellStyle name="解释性文本 2 11" xfId="443"/>
    <cellStyle name="解释性文本 2 11 2" xfId="444"/>
    <cellStyle name="解释性文本 2 12" xfId="445"/>
    <cellStyle name="解释性文本 2 12 2" xfId="446"/>
    <cellStyle name="解释性文本 2 13" xfId="447"/>
    <cellStyle name="解释性文本 2 2" xfId="448"/>
    <cellStyle name="解释性文本 2 2 2" xfId="449"/>
    <cellStyle name="解释性文本 2 3" xfId="450"/>
    <cellStyle name="解释性文本 2 3 2" xfId="451"/>
    <cellStyle name="解释性文本 2 4" xfId="452"/>
    <cellStyle name="解释性文本 2 4 2" xfId="453"/>
    <cellStyle name="解释性文本 2 5" xfId="454"/>
    <cellStyle name="解释性文本 2 5 2" xfId="455"/>
    <cellStyle name="解释性文本 2 6" xfId="456"/>
    <cellStyle name="解释性文本 2 6 2" xfId="457"/>
    <cellStyle name="解释性文本 2 7" xfId="458"/>
    <cellStyle name="解释性文本 2 7 2" xfId="459"/>
    <cellStyle name="解释性文本 2 8" xfId="460"/>
    <cellStyle name="解释性文本 2 8 2" xfId="461"/>
    <cellStyle name="解释性文本 2 9" xfId="462"/>
    <cellStyle name="解释性文本 2 9 2" xfId="463"/>
    <cellStyle name="警告文本" xfId="464"/>
    <cellStyle name="警告文本 2" xfId="465"/>
    <cellStyle name="警告文本 2 10" xfId="466"/>
    <cellStyle name="警告文本 2 10 2" xfId="467"/>
    <cellStyle name="警告文本 2 11" xfId="468"/>
    <cellStyle name="警告文本 2 11 2" xfId="469"/>
    <cellStyle name="警告文本 2 12" xfId="470"/>
    <cellStyle name="警告文本 2 12 2" xfId="471"/>
    <cellStyle name="警告文本 2 13" xfId="472"/>
    <cellStyle name="警告文本 2 2" xfId="473"/>
    <cellStyle name="警告文本 2 2 2" xfId="474"/>
    <cellStyle name="警告文本 2 3" xfId="475"/>
    <cellStyle name="警告文本 2 3 2" xfId="476"/>
    <cellStyle name="警告文本 2 4" xfId="477"/>
    <cellStyle name="警告文本 2 4 2" xfId="478"/>
    <cellStyle name="警告文本 2 5" xfId="479"/>
    <cellStyle name="警告文本 2 5 2" xfId="480"/>
    <cellStyle name="警告文本 2 6" xfId="481"/>
    <cellStyle name="警告文本 2 6 2" xfId="482"/>
    <cellStyle name="警告文本 2 7" xfId="483"/>
    <cellStyle name="警告文本 2 7 2" xfId="484"/>
    <cellStyle name="警告文本 2 8" xfId="485"/>
    <cellStyle name="警告文本 2 8 2" xfId="486"/>
    <cellStyle name="警告文本 2 9" xfId="487"/>
    <cellStyle name="警告文本 2 9 2" xfId="488"/>
    <cellStyle name="链接单元格" xfId="489"/>
    <cellStyle name="链接单元格 2" xfId="490"/>
    <cellStyle name="链接单元格 2 10" xfId="491"/>
    <cellStyle name="链接单元格 2 10 2" xfId="492"/>
    <cellStyle name="链接单元格 2 11" xfId="493"/>
    <cellStyle name="链接单元格 2 11 2" xfId="494"/>
    <cellStyle name="链接单元格 2 12" xfId="495"/>
    <cellStyle name="链接单元格 2 12 2" xfId="496"/>
    <cellStyle name="链接单元格 2 13" xfId="497"/>
    <cellStyle name="链接单元格 2 2" xfId="498"/>
    <cellStyle name="链接单元格 2 2 2" xfId="499"/>
    <cellStyle name="链接单元格 2 3" xfId="500"/>
    <cellStyle name="链接单元格 2 3 2" xfId="501"/>
    <cellStyle name="链接单元格 2 4" xfId="502"/>
    <cellStyle name="链接单元格 2 4 2" xfId="503"/>
    <cellStyle name="链接单元格 2 5" xfId="504"/>
    <cellStyle name="链接单元格 2 5 2" xfId="505"/>
    <cellStyle name="链接单元格 2 6" xfId="506"/>
    <cellStyle name="链接单元格 2 6 2" xfId="507"/>
    <cellStyle name="链接单元格 2 7" xfId="508"/>
    <cellStyle name="链接单元格 2 7 2" xfId="509"/>
    <cellStyle name="链接单元格 2 8" xfId="510"/>
    <cellStyle name="链接单元格 2 8 2" xfId="511"/>
    <cellStyle name="链接单元格 2 9" xfId="512"/>
    <cellStyle name="链接单元格 2 9 2" xfId="513"/>
    <cellStyle name="普通_97-917" xfId="514"/>
    <cellStyle name="千分位[0]_laroux" xfId="515"/>
    <cellStyle name="千分位_97-917" xfId="516"/>
    <cellStyle name="千位[0]_1" xfId="517"/>
    <cellStyle name="千位_1" xfId="518"/>
    <cellStyle name="Comma" xfId="519"/>
    <cellStyle name="千位分隔 2" xfId="520"/>
    <cellStyle name="千位分隔 2 2" xfId="521"/>
    <cellStyle name="千位分隔 2 2 2" xfId="522"/>
    <cellStyle name="千位分隔 2 3" xfId="523"/>
    <cellStyle name="千位分隔 2 3 2" xfId="524"/>
    <cellStyle name="千位分隔 2 4" xfId="525"/>
    <cellStyle name="千位分隔 2 4 2" xfId="526"/>
    <cellStyle name="千位分隔 2 5" xfId="527"/>
    <cellStyle name="Comma [0]" xfId="528"/>
    <cellStyle name="强调文字颜色 1" xfId="529"/>
    <cellStyle name="强调文字颜色 1 2" xfId="530"/>
    <cellStyle name="强调文字颜色 1 2 2" xfId="531"/>
    <cellStyle name="强调文字颜色 1 3" xfId="532"/>
    <cellStyle name="强调文字颜色 2" xfId="533"/>
    <cellStyle name="强调文字颜色 2 2" xfId="534"/>
    <cellStyle name="强调文字颜色 2 2 2" xfId="535"/>
    <cellStyle name="强调文字颜色 2 3" xfId="536"/>
    <cellStyle name="强调文字颜色 3" xfId="537"/>
    <cellStyle name="强调文字颜色 3 2" xfId="538"/>
    <cellStyle name="强调文字颜色 3 2 2" xfId="539"/>
    <cellStyle name="强调文字颜色 3 3" xfId="540"/>
    <cellStyle name="强调文字颜色 4" xfId="541"/>
    <cellStyle name="强调文字颜色 4 2" xfId="542"/>
    <cellStyle name="强调文字颜色 4 2 2" xfId="543"/>
    <cellStyle name="强调文字颜色 4 3" xfId="544"/>
    <cellStyle name="强调文字颜色 5" xfId="545"/>
    <cellStyle name="强调文字颜色 5 2" xfId="546"/>
    <cellStyle name="强调文字颜色 5 2 2" xfId="547"/>
    <cellStyle name="强调文字颜色 5 3" xfId="548"/>
    <cellStyle name="强调文字颜色 6" xfId="549"/>
    <cellStyle name="强调文字颜色 6 2" xfId="550"/>
    <cellStyle name="强调文字颜色 6 2 2" xfId="551"/>
    <cellStyle name="强调文字颜色 6 3" xfId="552"/>
    <cellStyle name="适中" xfId="553"/>
    <cellStyle name="适中 2" xfId="554"/>
    <cellStyle name="适中 2 10" xfId="555"/>
    <cellStyle name="适中 2 10 2" xfId="556"/>
    <cellStyle name="适中 2 11" xfId="557"/>
    <cellStyle name="适中 2 11 2" xfId="558"/>
    <cellStyle name="适中 2 12" xfId="559"/>
    <cellStyle name="适中 2 12 2" xfId="560"/>
    <cellStyle name="适中 2 13" xfId="561"/>
    <cellStyle name="适中 2 2" xfId="562"/>
    <cellStyle name="适中 2 2 2" xfId="563"/>
    <cellStyle name="适中 2 3" xfId="564"/>
    <cellStyle name="适中 2 3 2" xfId="565"/>
    <cellStyle name="适中 2 4" xfId="566"/>
    <cellStyle name="适中 2 4 2" xfId="567"/>
    <cellStyle name="适中 2 5" xfId="568"/>
    <cellStyle name="适中 2 5 2" xfId="569"/>
    <cellStyle name="适中 2 6" xfId="570"/>
    <cellStyle name="适中 2 6 2" xfId="571"/>
    <cellStyle name="适中 2 7" xfId="572"/>
    <cellStyle name="适中 2 7 2" xfId="573"/>
    <cellStyle name="适中 2 8" xfId="574"/>
    <cellStyle name="适中 2 8 2" xfId="575"/>
    <cellStyle name="适中 2 9" xfId="576"/>
    <cellStyle name="适中 2 9 2" xfId="577"/>
    <cellStyle name="适中 3" xfId="578"/>
    <cellStyle name="适中 3 2" xfId="579"/>
    <cellStyle name="适中 3 3" xfId="580"/>
    <cellStyle name="输出" xfId="581"/>
    <cellStyle name="输出 2" xfId="582"/>
    <cellStyle name="输出 2 10" xfId="583"/>
    <cellStyle name="输出 2 10 2" xfId="584"/>
    <cellStyle name="输出 2 11" xfId="585"/>
    <cellStyle name="输出 2 11 2" xfId="586"/>
    <cellStyle name="输出 2 12" xfId="587"/>
    <cellStyle name="输出 2 12 2" xfId="588"/>
    <cellStyle name="输出 2 13" xfId="589"/>
    <cellStyle name="输出 2 2" xfId="590"/>
    <cellStyle name="输出 2 2 2" xfId="591"/>
    <cellStyle name="输出 2 3" xfId="592"/>
    <cellStyle name="输出 2 3 2" xfId="593"/>
    <cellStyle name="输出 2 4" xfId="594"/>
    <cellStyle name="输出 2 4 2" xfId="595"/>
    <cellStyle name="输出 2 5" xfId="596"/>
    <cellStyle name="输出 2 5 2" xfId="597"/>
    <cellStyle name="输出 2 6" xfId="598"/>
    <cellStyle name="输出 2 6 2" xfId="599"/>
    <cellStyle name="输出 2 7" xfId="600"/>
    <cellStyle name="输出 2 7 2" xfId="601"/>
    <cellStyle name="输出 2 8" xfId="602"/>
    <cellStyle name="输出 2 8 2" xfId="603"/>
    <cellStyle name="输出 2 9" xfId="604"/>
    <cellStyle name="输出 2 9 2" xfId="605"/>
    <cellStyle name="输出 3" xfId="606"/>
    <cellStyle name="输出 3 2" xfId="607"/>
    <cellStyle name="输出 3 3" xfId="608"/>
    <cellStyle name="输入" xfId="609"/>
    <cellStyle name="输入 2" xfId="610"/>
    <cellStyle name="输入 2 10" xfId="611"/>
    <cellStyle name="输入 2 10 2" xfId="612"/>
    <cellStyle name="输入 2 11" xfId="613"/>
    <cellStyle name="输入 2 11 2" xfId="614"/>
    <cellStyle name="输入 2 12" xfId="615"/>
    <cellStyle name="输入 2 12 2" xfId="616"/>
    <cellStyle name="输入 2 13" xfId="617"/>
    <cellStyle name="输入 2 2" xfId="618"/>
    <cellStyle name="输入 2 2 2" xfId="619"/>
    <cellStyle name="输入 2 3" xfId="620"/>
    <cellStyle name="输入 2 3 2" xfId="621"/>
    <cellStyle name="输入 2 4" xfId="622"/>
    <cellStyle name="输入 2 4 2" xfId="623"/>
    <cellStyle name="输入 2 5" xfId="624"/>
    <cellStyle name="输入 2 5 2" xfId="625"/>
    <cellStyle name="输入 2 6" xfId="626"/>
    <cellStyle name="输入 2 6 2" xfId="627"/>
    <cellStyle name="输入 2 7" xfId="628"/>
    <cellStyle name="输入 2 7 2" xfId="629"/>
    <cellStyle name="输入 2 8" xfId="630"/>
    <cellStyle name="输入 2 8 2" xfId="631"/>
    <cellStyle name="输入 2 9" xfId="632"/>
    <cellStyle name="输入 2 9 2" xfId="633"/>
    <cellStyle name="输入 3" xfId="634"/>
    <cellStyle name="输入 3 2" xfId="635"/>
    <cellStyle name="输入 3 3" xfId="636"/>
    <cellStyle name="未定义" xfId="637"/>
    <cellStyle name="未定义 2" xfId="638"/>
    <cellStyle name="样式 1" xfId="639"/>
    <cellStyle name="样式 1 2" xfId="640"/>
    <cellStyle name="样式 1 3" xfId="641"/>
    <cellStyle name="Followed Hyperlink" xfId="642"/>
    <cellStyle name="注释" xfId="643"/>
    <cellStyle name="注释 2" xfId="644"/>
    <cellStyle name="注释 2 10" xfId="645"/>
    <cellStyle name="注释 2 10 2" xfId="646"/>
    <cellStyle name="注释 2 11" xfId="647"/>
    <cellStyle name="注释 2 11 2" xfId="648"/>
    <cellStyle name="注释 2 12" xfId="649"/>
    <cellStyle name="注释 2 12 2" xfId="650"/>
    <cellStyle name="注释 2 13" xfId="651"/>
    <cellStyle name="注释 2 2" xfId="652"/>
    <cellStyle name="注释 2 2 2" xfId="653"/>
    <cellStyle name="注释 2 3" xfId="654"/>
    <cellStyle name="注释 2 3 2" xfId="655"/>
    <cellStyle name="注释 2 4" xfId="656"/>
    <cellStyle name="注释 2 4 2" xfId="657"/>
    <cellStyle name="注释 2 5" xfId="658"/>
    <cellStyle name="注释 2 5 2" xfId="659"/>
    <cellStyle name="注释 2 6" xfId="660"/>
    <cellStyle name="注释 2 6 2" xfId="661"/>
    <cellStyle name="注释 2 7" xfId="662"/>
    <cellStyle name="注释 2 7 2" xfId="663"/>
    <cellStyle name="注释 2 8" xfId="664"/>
    <cellStyle name="注释 2 8 2" xfId="665"/>
    <cellStyle name="注释 2 9" xfId="666"/>
    <cellStyle name="注释 2 9 2" xfId="667"/>
    <cellStyle name="注释 3" xfId="668"/>
    <cellStyle name="注释 3 2" xfId="669"/>
    <cellStyle name="注释 3 3" xfId="6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T6" sqref="T6"/>
    </sheetView>
  </sheetViews>
  <sheetFormatPr defaultColWidth="9.33203125" defaultRowHeight="11.25"/>
  <cols>
    <col min="3" max="3" width="26" style="0" bestFit="1" customWidth="1"/>
  </cols>
  <sheetData>
    <row r="1" spans="1:9" s="17" customFormat="1" ht="111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</row>
    <row r="2" s="17" customFormat="1" ht="47.25" customHeight="1"/>
    <row r="3" spans="1:9" s="17" customFormat="1" ht="30" customHeight="1">
      <c r="A3" s="19"/>
      <c r="B3" s="19"/>
      <c r="C3" s="19" t="s">
        <v>100</v>
      </c>
      <c r="D3" s="19"/>
      <c r="E3" s="19"/>
      <c r="F3" s="19"/>
      <c r="G3" s="19"/>
      <c r="H3" s="19"/>
      <c r="I3" s="19"/>
    </row>
    <row r="4" spans="1:9" s="17" customFormat="1" ht="30" customHeight="1">
      <c r="A4" s="20"/>
      <c r="B4" s="20"/>
      <c r="C4" s="19" t="s">
        <v>101</v>
      </c>
      <c r="D4" s="19"/>
      <c r="E4" s="19"/>
      <c r="F4" s="19"/>
      <c r="G4" s="19"/>
      <c r="H4" s="19"/>
      <c r="I4" s="19"/>
    </row>
    <row r="5" spans="1:9" s="17" customFormat="1" ht="30" customHeight="1">
      <c r="A5" s="20"/>
      <c r="B5" s="20"/>
      <c r="C5" s="19" t="s">
        <v>102</v>
      </c>
      <c r="D5" s="19"/>
      <c r="E5" s="19"/>
      <c r="F5" s="19"/>
      <c r="G5" s="19"/>
      <c r="H5" s="19"/>
      <c r="I5" s="19"/>
    </row>
    <row r="6" spans="1:9" s="17" customFormat="1" ht="30" customHeight="1">
      <c r="A6" s="20"/>
      <c r="B6" s="20"/>
      <c r="C6" s="19" t="s">
        <v>103</v>
      </c>
      <c r="D6" s="19"/>
      <c r="E6" s="19"/>
      <c r="F6" s="19"/>
      <c r="G6" s="19"/>
      <c r="H6" s="19"/>
      <c r="I6" s="19"/>
    </row>
    <row r="7" ht="30" customHeight="1">
      <c r="C7" s="19" t="s">
        <v>104</v>
      </c>
    </row>
    <row r="8" ht="30" customHeight="1">
      <c r="C8" s="37" t="s">
        <v>105</v>
      </c>
    </row>
    <row r="10" spans="3:7" ht="18.75">
      <c r="C10" s="19"/>
      <c r="D10" s="19"/>
      <c r="E10" s="19"/>
      <c r="F10" s="19"/>
      <c r="G10" s="19"/>
    </row>
  </sheetData>
  <sheetProtection/>
  <printOptions horizontalCentered="1"/>
  <pageMargins left="0.75" right="0.75" top="0.57" bottom="0.72" header="0.46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1" sqref="J21"/>
    </sheetView>
  </sheetViews>
  <sheetFormatPr defaultColWidth="9.33203125" defaultRowHeight="11.25"/>
  <cols>
    <col min="1" max="1" width="46.66015625" style="0" customWidth="1"/>
    <col min="2" max="4" width="20.5" style="0" customWidth="1"/>
    <col min="5" max="6" width="19.33203125" style="0" customWidth="1"/>
  </cols>
  <sheetData>
    <row r="1" ht="25.5" customHeight="1">
      <c r="A1" s="5"/>
    </row>
    <row r="2" spans="1:202" s="2" customFormat="1" ht="32.25" customHeight="1">
      <c r="A2" s="87" t="s">
        <v>49</v>
      </c>
      <c r="B2" s="87"/>
      <c r="C2" s="87"/>
      <c r="D2" s="87"/>
      <c r="E2" s="87"/>
      <c r="F2" s="8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</row>
    <row r="3" spans="1:202" s="3" customFormat="1" ht="21.75" customHeight="1" thickBot="1">
      <c r="A3" s="7"/>
      <c r="B3" s="7"/>
      <c r="C3" s="7"/>
      <c r="D3" s="7"/>
      <c r="E3" s="8"/>
      <c r="F3" s="8" t="s">
        <v>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</row>
    <row r="4" spans="1:202" s="4" customFormat="1" ht="20.25" customHeight="1">
      <c r="A4" s="91" t="s">
        <v>3</v>
      </c>
      <c r="B4" s="93" t="s">
        <v>50</v>
      </c>
      <c r="C4" s="97" t="s">
        <v>55</v>
      </c>
      <c r="D4" s="95" t="s">
        <v>51</v>
      </c>
      <c r="E4" s="89" t="s">
        <v>56</v>
      </c>
      <c r="F4" s="85" t="s">
        <v>60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</row>
    <row r="5" spans="1:202" s="4" customFormat="1" ht="19.5" customHeight="1">
      <c r="A5" s="92"/>
      <c r="B5" s="94"/>
      <c r="C5" s="94"/>
      <c r="D5" s="96"/>
      <c r="E5" s="90"/>
      <c r="F5" s="86" t="s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</row>
    <row r="6" spans="1:6" s="1" customFormat="1" ht="30" customHeight="1">
      <c r="A6" s="11" t="s">
        <v>4</v>
      </c>
      <c r="B6" s="12">
        <f>SUM(B7:B12)</f>
        <v>1884</v>
      </c>
      <c r="C6" s="12">
        <f>SUM(C7:C12)</f>
        <v>20223</v>
      </c>
      <c r="D6" s="12">
        <f>SUM(D7:D12)</f>
        <v>21634</v>
      </c>
      <c r="E6" s="53">
        <f>(D6-B6)/B6*100</f>
        <v>1048.3014861995753</v>
      </c>
      <c r="F6" s="54">
        <f>D6/C6*100</f>
        <v>106.97720417346585</v>
      </c>
    </row>
    <row r="7" spans="1:6" ht="30" customHeight="1">
      <c r="A7" s="66" t="s">
        <v>61</v>
      </c>
      <c r="B7" s="13">
        <v>30</v>
      </c>
      <c r="C7" s="13">
        <v>25</v>
      </c>
      <c r="D7" s="13"/>
      <c r="E7" s="53">
        <f aca="true" t="shared" si="0" ref="E7:E16">(D7-B7)/B7*100</f>
        <v>-100</v>
      </c>
      <c r="F7" s="54">
        <f aca="true" t="shared" si="1" ref="F7:F16">D7/C7*100</f>
        <v>0</v>
      </c>
    </row>
    <row r="8" spans="1:6" ht="30" customHeight="1">
      <c r="A8" s="66" t="s">
        <v>62</v>
      </c>
      <c r="B8" s="13">
        <v>1668</v>
      </c>
      <c r="C8" s="13">
        <v>17882</v>
      </c>
      <c r="D8" s="13">
        <v>19154</v>
      </c>
      <c r="E8" s="53">
        <f t="shared" si="0"/>
        <v>1048.3213429256593</v>
      </c>
      <c r="F8" s="54">
        <f t="shared" si="1"/>
        <v>107.11329828878202</v>
      </c>
    </row>
    <row r="9" spans="1:6" ht="30" customHeight="1">
      <c r="A9" s="66" t="s">
        <v>63</v>
      </c>
      <c r="B9" s="14">
        <v>73</v>
      </c>
      <c r="C9" s="14">
        <v>948</v>
      </c>
      <c r="D9" s="14">
        <v>1538</v>
      </c>
      <c r="E9" s="53">
        <f t="shared" si="0"/>
        <v>2006.8493150684933</v>
      </c>
      <c r="F9" s="54">
        <f t="shared" si="1"/>
        <v>162.23628691983123</v>
      </c>
    </row>
    <row r="10" spans="1:6" ht="30" customHeight="1">
      <c r="A10" s="66" t="s">
        <v>64</v>
      </c>
      <c r="B10" s="14">
        <v>7</v>
      </c>
      <c r="C10" s="14">
        <v>96</v>
      </c>
      <c r="D10" s="14">
        <v>88</v>
      </c>
      <c r="E10" s="53">
        <f t="shared" si="0"/>
        <v>1157.142857142857</v>
      </c>
      <c r="F10" s="54">
        <f t="shared" si="1"/>
        <v>91.66666666666666</v>
      </c>
    </row>
    <row r="11" spans="1:6" ht="30" customHeight="1">
      <c r="A11" s="66" t="s">
        <v>65</v>
      </c>
      <c r="B11" s="15">
        <v>99</v>
      </c>
      <c r="C11" s="15">
        <v>1164</v>
      </c>
      <c r="D11" s="15">
        <v>708</v>
      </c>
      <c r="E11" s="53">
        <f t="shared" si="0"/>
        <v>615.1515151515151</v>
      </c>
      <c r="F11" s="54">
        <f t="shared" si="1"/>
        <v>60.824742268041234</v>
      </c>
    </row>
    <row r="12" spans="1:6" ht="30" customHeight="1">
      <c r="A12" s="66" t="s">
        <v>66</v>
      </c>
      <c r="B12" s="14">
        <v>7</v>
      </c>
      <c r="C12" s="14">
        <v>108</v>
      </c>
      <c r="D12" s="14">
        <v>146</v>
      </c>
      <c r="E12" s="53">
        <f t="shared" si="0"/>
        <v>1985.7142857142858</v>
      </c>
      <c r="F12" s="54">
        <f t="shared" si="1"/>
        <v>135.1851851851852</v>
      </c>
    </row>
    <row r="13" spans="1:6" s="21" customFormat="1" ht="30" customHeight="1">
      <c r="A13" s="72" t="s">
        <v>67</v>
      </c>
      <c r="B13" s="71">
        <v>6545</v>
      </c>
      <c r="C13" s="71"/>
      <c r="D13" s="69">
        <v>3073</v>
      </c>
      <c r="E13" s="53">
        <f t="shared" si="0"/>
        <v>-53.048128342245995</v>
      </c>
      <c r="F13" s="54"/>
    </row>
    <row r="14" spans="1:6" s="21" customFormat="1" ht="30" customHeight="1">
      <c r="A14" s="72" t="s">
        <v>68</v>
      </c>
      <c r="B14" s="71"/>
      <c r="C14" s="71">
        <v>142</v>
      </c>
      <c r="D14" s="69">
        <v>142</v>
      </c>
      <c r="E14" s="53"/>
      <c r="F14" s="54">
        <f t="shared" si="1"/>
        <v>100</v>
      </c>
    </row>
    <row r="15" spans="1:6" s="21" customFormat="1" ht="30" customHeight="1">
      <c r="A15" s="72"/>
      <c r="B15" s="71"/>
      <c r="C15" s="71"/>
      <c r="D15" s="69"/>
      <c r="E15" s="53"/>
      <c r="F15" s="54"/>
    </row>
    <row r="16" spans="1:6" s="21" customFormat="1" ht="30" customHeight="1" thickBot="1">
      <c r="A16" s="70" t="s">
        <v>69</v>
      </c>
      <c r="B16" s="73">
        <f>B6+B13+B14+B15</f>
        <v>8429</v>
      </c>
      <c r="C16" s="73">
        <f>C6+C13+C14+C15</f>
        <v>20365</v>
      </c>
      <c r="D16" s="73">
        <f>D6+D13+D14+D15</f>
        <v>24849</v>
      </c>
      <c r="E16" s="67">
        <f t="shared" si="0"/>
        <v>194.8036540514889</v>
      </c>
      <c r="F16" s="68">
        <f t="shared" si="1"/>
        <v>122.01816842622146</v>
      </c>
    </row>
  </sheetData>
  <sheetProtection/>
  <mergeCells count="7">
    <mergeCell ref="F4:F5"/>
    <mergeCell ref="A2:F2"/>
    <mergeCell ref="E4:E5"/>
    <mergeCell ref="A4:A5"/>
    <mergeCell ref="B4:B5"/>
    <mergeCell ref="D4:D5"/>
    <mergeCell ref="C4:C5"/>
  </mergeCells>
  <printOptions/>
  <pageMargins left="1.62" right="0.75" top="0.48" bottom="0.65" header="0.51" footer="0.51"/>
  <pageSetup horizontalDpi="600" verticalDpi="600" orientation="landscape" paperSize="9" scale="94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6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L15" sqref="L15"/>
    </sheetView>
  </sheetViews>
  <sheetFormatPr defaultColWidth="9.33203125" defaultRowHeight="11.25"/>
  <cols>
    <col min="1" max="1" width="62.16015625" style="0" customWidth="1"/>
    <col min="2" max="3" width="17.16015625" style="0" customWidth="1"/>
    <col min="4" max="4" width="17.5" style="0" customWidth="1"/>
    <col min="5" max="5" width="15.66015625" style="0" customWidth="1"/>
    <col min="6" max="6" width="16.66015625" style="38" customWidth="1"/>
  </cols>
  <sheetData>
    <row r="1" ht="25.5" customHeight="1">
      <c r="A1" s="5"/>
    </row>
    <row r="2" spans="1:201" s="2" customFormat="1" ht="32.25" customHeight="1">
      <c r="A2" s="87" t="s">
        <v>52</v>
      </c>
      <c r="B2" s="87"/>
      <c r="C2" s="87"/>
      <c r="D2" s="87"/>
      <c r="E2" s="87"/>
      <c r="F2" s="10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</row>
    <row r="3" spans="1:201" s="3" customFormat="1" ht="21.75" customHeight="1" thickBot="1">
      <c r="A3" s="7"/>
      <c r="B3" s="7"/>
      <c r="C3" s="7"/>
      <c r="D3" s="7"/>
      <c r="E3" s="8" t="s">
        <v>0</v>
      </c>
      <c r="F3" s="1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</row>
    <row r="4" spans="1:201" s="4" customFormat="1" ht="30" customHeight="1">
      <c r="A4" s="91" t="s">
        <v>3</v>
      </c>
      <c r="B4" s="93" t="s">
        <v>50</v>
      </c>
      <c r="C4" s="97" t="s">
        <v>55</v>
      </c>
      <c r="D4" s="93" t="s">
        <v>48</v>
      </c>
      <c r="E4" s="101" t="s">
        <v>56</v>
      </c>
      <c r="F4" s="98" t="s">
        <v>60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</row>
    <row r="5" spans="1:201" s="4" customFormat="1" ht="30" customHeight="1">
      <c r="A5" s="92"/>
      <c r="B5" s="94"/>
      <c r="C5" s="94"/>
      <c r="D5" s="94"/>
      <c r="E5" s="102"/>
      <c r="F5" s="9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</row>
    <row r="6" spans="1:6" s="1" customFormat="1" ht="30" customHeight="1">
      <c r="A6" s="39" t="s">
        <v>5</v>
      </c>
      <c r="B6" s="40">
        <f>B7+B14+B32+B35+B38+B45+B46</f>
        <v>8287</v>
      </c>
      <c r="C6" s="40">
        <f>C7+C14+C32+C35+C38+C45+C46</f>
        <v>20365</v>
      </c>
      <c r="D6" s="40">
        <f>D7+D14+D32+D35+D38+D45+D46</f>
        <v>24849</v>
      </c>
      <c r="E6" s="42">
        <f>(D6-B6)/B6*100</f>
        <v>199.85519488355254</v>
      </c>
      <c r="F6" s="64">
        <f>D6/C6*100</f>
        <v>122.01816842622146</v>
      </c>
    </row>
    <row r="7" spans="1:6" s="1" customFormat="1" ht="30" customHeight="1">
      <c r="A7" s="41" t="s">
        <v>6</v>
      </c>
      <c r="B7" s="40">
        <f>B8+B12</f>
        <v>2333</v>
      </c>
      <c r="C7" s="40">
        <f>C8+C12</f>
        <v>0</v>
      </c>
      <c r="D7" s="40">
        <f>D8+D12</f>
        <v>1978</v>
      </c>
      <c r="E7" s="42">
        <f>(D7-B7)/B7*100</f>
        <v>-15.216459494213458</v>
      </c>
      <c r="F7" s="64"/>
    </row>
    <row r="8" spans="1:6" s="1" customFormat="1" ht="30" customHeight="1">
      <c r="A8" s="74" t="s">
        <v>70</v>
      </c>
      <c r="B8" s="40">
        <f>SUM(B9:B11)</f>
        <v>2022</v>
      </c>
      <c r="C8" s="40">
        <f>SUM(C9:C11)</f>
        <v>0</v>
      </c>
      <c r="D8" s="40">
        <f>SUM(D9:D11)</f>
        <v>1758</v>
      </c>
      <c r="E8" s="42">
        <f>(D8-B8)/B8*100</f>
        <v>-13.056379821958458</v>
      </c>
      <c r="F8" s="64"/>
    </row>
    <row r="9" spans="1:6" s="1" customFormat="1" ht="30" customHeight="1">
      <c r="A9" s="74" t="s">
        <v>71</v>
      </c>
      <c r="B9" s="43"/>
      <c r="C9" s="43"/>
      <c r="D9" s="43">
        <v>1002</v>
      </c>
      <c r="E9" s="42"/>
      <c r="F9" s="64"/>
    </row>
    <row r="10" spans="1:6" s="1" customFormat="1" ht="30" customHeight="1">
      <c r="A10" s="74" t="s">
        <v>72</v>
      </c>
      <c r="B10" s="43">
        <v>2010</v>
      </c>
      <c r="C10" s="43"/>
      <c r="D10" s="43">
        <v>747</v>
      </c>
      <c r="E10" s="42">
        <f aca="true" t="shared" si="0" ref="E10:E18">(D10-B10)/B10*100</f>
        <v>-62.83582089552239</v>
      </c>
      <c r="F10" s="64"/>
    </row>
    <row r="11" spans="1:6" s="1" customFormat="1" ht="30" customHeight="1">
      <c r="A11" s="74" t="s">
        <v>73</v>
      </c>
      <c r="B11" s="43">
        <v>12</v>
      </c>
      <c r="C11" s="43"/>
      <c r="D11" s="43">
        <v>9</v>
      </c>
      <c r="E11" s="42">
        <f t="shared" si="0"/>
        <v>-25</v>
      </c>
      <c r="F11" s="64"/>
    </row>
    <row r="12" spans="1:6" s="1" customFormat="1" ht="30" customHeight="1">
      <c r="A12" s="74" t="s">
        <v>74</v>
      </c>
      <c r="B12" s="43">
        <f>B13</f>
        <v>311</v>
      </c>
      <c r="C12" s="43">
        <f>C13</f>
        <v>0</v>
      </c>
      <c r="D12" s="43">
        <f>D13</f>
        <v>220</v>
      </c>
      <c r="E12" s="42">
        <f t="shared" si="0"/>
        <v>-29.260450160771708</v>
      </c>
      <c r="F12" s="64"/>
    </row>
    <row r="13" spans="1:6" s="1" customFormat="1" ht="30" customHeight="1">
      <c r="A13" s="74" t="s">
        <v>72</v>
      </c>
      <c r="B13" s="43">
        <v>311</v>
      </c>
      <c r="C13" s="43"/>
      <c r="D13" s="43">
        <v>220</v>
      </c>
      <c r="E13" s="42">
        <f t="shared" si="0"/>
        <v>-29.260450160771708</v>
      </c>
      <c r="F13" s="64"/>
    </row>
    <row r="14" spans="1:6" ht="30" customHeight="1">
      <c r="A14" s="44" t="s">
        <v>7</v>
      </c>
      <c r="B14" s="79">
        <f>B15+B19+B21+B22+B25+B29</f>
        <v>3854</v>
      </c>
      <c r="C14" s="79">
        <f>C15+C19+C21+C22+C25+C29</f>
        <v>19339</v>
      </c>
      <c r="D14" s="79">
        <f>D15+D19+D21+D22+D25+D29</f>
        <v>20774</v>
      </c>
      <c r="E14" s="42">
        <f t="shared" si="0"/>
        <v>439.0243902439025</v>
      </c>
      <c r="F14" s="64">
        <f>D14/C14*100</f>
        <v>107.42023889549614</v>
      </c>
    </row>
    <row r="15" spans="1:6" ht="30" customHeight="1">
      <c r="A15" s="66" t="s">
        <v>78</v>
      </c>
      <c r="B15" s="45">
        <f>SUM(B16:B18)</f>
        <v>1460</v>
      </c>
      <c r="C15" s="45">
        <f>SUM(C16:C18)</f>
        <v>16988</v>
      </c>
      <c r="D15" s="45">
        <f>SUM(D16:D18)</f>
        <v>18294</v>
      </c>
      <c r="E15" s="42">
        <f t="shared" si="0"/>
        <v>1153.013698630137</v>
      </c>
      <c r="F15" s="64">
        <f aca="true" t="shared" si="1" ref="F15:F45">D15/C15*100</f>
        <v>107.68777960913587</v>
      </c>
    </row>
    <row r="16" spans="1:6" ht="30" customHeight="1">
      <c r="A16" s="74" t="s">
        <v>75</v>
      </c>
      <c r="B16" s="45">
        <v>1029</v>
      </c>
      <c r="C16" s="45">
        <f>13697+337</f>
        <v>14034</v>
      </c>
      <c r="D16" s="45">
        <v>15765</v>
      </c>
      <c r="E16" s="42">
        <f t="shared" si="0"/>
        <v>1432.069970845481</v>
      </c>
      <c r="F16" s="64">
        <f t="shared" si="1"/>
        <v>112.33433091064558</v>
      </c>
    </row>
    <row r="17" spans="1:6" ht="30" customHeight="1">
      <c r="A17" s="75" t="s">
        <v>76</v>
      </c>
      <c r="B17" s="45">
        <v>383</v>
      </c>
      <c r="C17" s="45">
        <v>2954</v>
      </c>
      <c r="D17" s="45">
        <v>2529</v>
      </c>
      <c r="E17" s="42">
        <f t="shared" si="0"/>
        <v>560.313315926893</v>
      </c>
      <c r="F17" s="64">
        <f t="shared" si="1"/>
        <v>85.61272850372377</v>
      </c>
    </row>
    <row r="18" spans="1:6" ht="30" customHeight="1">
      <c r="A18" s="75" t="s">
        <v>77</v>
      </c>
      <c r="B18" s="45">
        <v>48</v>
      </c>
      <c r="C18" s="45"/>
      <c r="D18" s="45"/>
      <c r="E18" s="42">
        <f t="shared" si="0"/>
        <v>-100</v>
      </c>
      <c r="F18" s="64"/>
    </row>
    <row r="19" spans="1:6" ht="30" customHeight="1">
      <c r="A19" s="66" t="s">
        <v>79</v>
      </c>
      <c r="B19" s="45">
        <f>B20</f>
        <v>73</v>
      </c>
      <c r="C19" s="45">
        <f>C20</f>
        <v>948</v>
      </c>
      <c r="D19" s="45">
        <f>D20</f>
        <v>1538</v>
      </c>
      <c r="E19" s="42">
        <f aca="true" t="shared" si="2" ref="E19:E24">(D19-B19)/B19*100</f>
        <v>2006.8493150684933</v>
      </c>
      <c r="F19" s="64">
        <f t="shared" si="1"/>
        <v>162.23628691983123</v>
      </c>
    </row>
    <row r="20" spans="1:6" ht="30" customHeight="1">
      <c r="A20" s="74" t="s">
        <v>75</v>
      </c>
      <c r="B20" s="45">
        <v>73</v>
      </c>
      <c r="C20" s="45">
        <v>948</v>
      </c>
      <c r="D20" s="45">
        <v>1538</v>
      </c>
      <c r="E20" s="42">
        <f t="shared" si="2"/>
        <v>2006.8493150684933</v>
      </c>
      <c r="F20" s="64">
        <f t="shared" si="1"/>
        <v>162.23628691983123</v>
      </c>
    </row>
    <row r="21" spans="1:6" ht="30" customHeight="1">
      <c r="A21" s="66" t="s">
        <v>81</v>
      </c>
      <c r="B21" s="46">
        <v>126</v>
      </c>
      <c r="C21" s="46">
        <v>96</v>
      </c>
      <c r="D21" s="46">
        <v>88</v>
      </c>
      <c r="E21" s="42">
        <f t="shared" si="2"/>
        <v>-30.158730158730158</v>
      </c>
      <c r="F21" s="64">
        <f t="shared" si="1"/>
        <v>91.66666666666666</v>
      </c>
    </row>
    <row r="22" spans="1:6" ht="30" customHeight="1">
      <c r="A22" s="74" t="s">
        <v>82</v>
      </c>
      <c r="B22" s="46">
        <f>B23+B24</f>
        <v>2089</v>
      </c>
      <c r="C22" s="46">
        <f>C23+C24</f>
        <v>0</v>
      </c>
      <c r="D22" s="46">
        <f>D23+D24</f>
        <v>0</v>
      </c>
      <c r="E22" s="42">
        <f t="shared" si="2"/>
        <v>-100</v>
      </c>
      <c r="F22" s="64"/>
    </row>
    <row r="23" spans="1:6" ht="30" customHeight="1">
      <c r="A23" s="74" t="s">
        <v>99</v>
      </c>
      <c r="B23" s="46">
        <v>145</v>
      </c>
      <c r="C23" s="46"/>
      <c r="D23" s="46"/>
      <c r="E23" s="42">
        <f>(D23-B23)/B23*100</f>
        <v>-100</v>
      </c>
      <c r="F23" s="64"/>
    </row>
    <row r="24" spans="1:6" ht="30" customHeight="1">
      <c r="A24" s="74" t="s">
        <v>80</v>
      </c>
      <c r="B24" s="46">
        <v>1944</v>
      </c>
      <c r="C24" s="46"/>
      <c r="D24" s="46"/>
      <c r="E24" s="42">
        <f t="shared" si="2"/>
        <v>-100</v>
      </c>
      <c r="F24" s="64"/>
    </row>
    <row r="25" spans="1:6" ht="30" customHeight="1">
      <c r="A25" s="66" t="s">
        <v>83</v>
      </c>
      <c r="B25" s="46">
        <f>SUM(B26:B28)</f>
        <v>99</v>
      </c>
      <c r="C25" s="46">
        <f>SUM(C26:C28)</f>
        <v>1199</v>
      </c>
      <c r="D25" s="46">
        <f>SUM(D26:D28)</f>
        <v>708</v>
      </c>
      <c r="E25" s="42">
        <f>(D25-B25)/B25*100</f>
        <v>615.1515151515151</v>
      </c>
      <c r="F25" s="64">
        <f t="shared" si="1"/>
        <v>59.04920767306089</v>
      </c>
    </row>
    <row r="26" spans="1:6" ht="30" customHeight="1">
      <c r="A26" s="74" t="s">
        <v>84</v>
      </c>
      <c r="B26" s="46">
        <v>99</v>
      </c>
      <c r="C26" s="46">
        <v>357</v>
      </c>
      <c r="D26" s="46">
        <v>360</v>
      </c>
      <c r="E26" s="42">
        <f>(D26-B26)/B26*100</f>
        <v>263.6363636363636</v>
      </c>
      <c r="F26" s="64">
        <f t="shared" si="1"/>
        <v>100.84033613445378</v>
      </c>
    </row>
    <row r="27" spans="1:6" ht="30" customHeight="1">
      <c r="A27" s="74" t="s">
        <v>85</v>
      </c>
      <c r="B27" s="46"/>
      <c r="C27" s="46">
        <f>257+35</f>
        <v>292</v>
      </c>
      <c r="D27" s="46">
        <v>237</v>
      </c>
      <c r="E27" s="42"/>
      <c r="F27" s="64">
        <f t="shared" si="1"/>
        <v>81.16438356164383</v>
      </c>
    </row>
    <row r="28" spans="1:6" ht="30" customHeight="1">
      <c r="A28" s="75" t="s">
        <v>86</v>
      </c>
      <c r="B28" s="46"/>
      <c r="C28" s="46">
        <f>460+90</f>
        <v>550</v>
      </c>
      <c r="D28" s="46">
        <v>111</v>
      </c>
      <c r="E28" s="42"/>
      <c r="F28" s="64">
        <f t="shared" si="1"/>
        <v>20.18181818181818</v>
      </c>
    </row>
    <row r="29" spans="1:6" ht="30" customHeight="1">
      <c r="A29" s="66" t="s">
        <v>87</v>
      </c>
      <c r="B29" s="47">
        <f>B30+B31</f>
        <v>7</v>
      </c>
      <c r="C29" s="47">
        <f>C30+C31</f>
        <v>108</v>
      </c>
      <c r="D29" s="47">
        <f>D30+D31</f>
        <v>146</v>
      </c>
      <c r="E29" s="42">
        <f>(D29-B29)/B29*100</f>
        <v>1985.7142857142858</v>
      </c>
      <c r="F29" s="64">
        <f t="shared" si="1"/>
        <v>135.1851851851852</v>
      </c>
    </row>
    <row r="30" spans="1:6" ht="30" customHeight="1">
      <c r="A30" s="66" t="s">
        <v>88</v>
      </c>
      <c r="B30" s="47">
        <v>7</v>
      </c>
      <c r="C30" s="47">
        <v>108</v>
      </c>
      <c r="D30" s="47">
        <v>146</v>
      </c>
      <c r="E30" s="42"/>
      <c r="F30" s="64">
        <f t="shared" si="1"/>
        <v>135.1851851851852</v>
      </c>
    </row>
    <row r="31" spans="1:6" ht="30" customHeight="1">
      <c r="A31" s="75" t="s">
        <v>89</v>
      </c>
      <c r="B31" s="47"/>
      <c r="C31" s="47"/>
      <c r="D31" s="47"/>
      <c r="E31" s="42"/>
      <c r="F31" s="64"/>
    </row>
    <row r="32" spans="1:6" ht="30" customHeight="1">
      <c r="A32" s="44" t="s">
        <v>8</v>
      </c>
      <c r="B32" s="80">
        <f aca="true" t="shared" si="3" ref="B32:D33">B33</f>
        <v>30</v>
      </c>
      <c r="C32" s="80">
        <f t="shared" si="3"/>
        <v>25</v>
      </c>
      <c r="D32" s="80">
        <f t="shared" si="3"/>
        <v>0</v>
      </c>
      <c r="E32" s="42">
        <f>(D32-B32)/B32*100</f>
        <v>-100</v>
      </c>
      <c r="F32" s="64">
        <f t="shared" si="1"/>
        <v>0</v>
      </c>
    </row>
    <row r="33" spans="1:6" ht="30" customHeight="1">
      <c r="A33" s="74" t="s">
        <v>90</v>
      </c>
      <c r="B33" s="46">
        <f t="shared" si="3"/>
        <v>30</v>
      </c>
      <c r="C33" s="46">
        <f t="shared" si="3"/>
        <v>25</v>
      </c>
      <c r="D33" s="46">
        <f t="shared" si="3"/>
        <v>0</v>
      </c>
      <c r="E33" s="42">
        <f>(D33-B33)/B33*100</f>
        <v>-100</v>
      </c>
      <c r="F33" s="64">
        <f t="shared" si="1"/>
        <v>0</v>
      </c>
    </row>
    <row r="34" spans="1:6" ht="30" customHeight="1">
      <c r="A34" s="74" t="s">
        <v>91</v>
      </c>
      <c r="B34" s="46">
        <v>30</v>
      </c>
      <c r="C34" s="46">
        <f>21+4</f>
        <v>25</v>
      </c>
      <c r="D34" s="48"/>
      <c r="E34" s="42">
        <f>(D34-B34)/B34*100</f>
        <v>-100</v>
      </c>
      <c r="F34" s="64">
        <f t="shared" si="1"/>
        <v>0</v>
      </c>
    </row>
    <row r="35" spans="1:6" ht="30" customHeight="1">
      <c r="A35" s="59" t="s">
        <v>57</v>
      </c>
      <c r="B35" s="48">
        <f aca="true" t="shared" si="4" ref="B35:D36">B36</f>
        <v>0</v>
      </c>
      <c r="C35" s="48">
        <f t="shared" si="4"/>
        <v>0</v>
      </c>
      <c r="D35" s="48">
        <f t="shared" si="4"/>
        <v>19</v>
      </c>
      <c r="E35" s="42"/>
      <c r="F35" s="64"/>
    </row>
    <row r="36" spans="1:6" ht="30" customHeight="1">
      <c r="A36" s="58" t="s">
        <v>58</v>
      </c>
      <c r="B36" s="48">
        <f t="shared" si="4"/>
        <v>0</v>
      </c>
      <c r="C36" s="48">
        <f t="shared" si="4"/>
        <v>0</v>
      </c>
      <c r="D36" s="48">
        <f t="shared" si="4"/>
        <v>19</v>
      </c>
      <c r="E36" s="42"/>
      <c r="F36" s="64"/>
    </row>
    <row r="37" spans="1:6" ht="30" customHeight="1">
      <c r="A37" s="74" t="s">
        <v>92</v>
      </c>
      <c r="B37" s="48"/>
      <c r="C37" s="48"/>
      <c r="D37" s="48">
        <v>19</v>
      </c>
      <c r="E37" s="42"/>
      <c r="F37" s="64"/>
    </row>
    <row r="38" spans="1:6" ht="30" customHeight="1">
      <c r="A38" s="49" t="s">
        <v>9</v>
      </c>
      <c r="B38" s="81">
        <f>B39</f>
        <v>1862</v>
      </c>
      <c r="C38" s="81">
        <f>C39</f>
        <v>142</v>
      </c>
      <c r="D38" s="81">
        <f>D39</f>
        <v>1218</v>
      </c>
      <c r="E38" s="42">
        <f aca="true" t="shared" si="5" ref="E38:E43">(D38-B38)/B38*100</f>
        <v>-34.58646616541353</v>
      </c>
      <c r="F38" s="64">
        <f t="shared" si="1"/>
        <v>857.7464788732394</v>
      </c>
    </row>
    <row r="39" spans="1:6" ht="30" customHeight="1">
      <c r="A39" s="76" t="s">
        <v>93</v>
      </c>
      <c r="B39" s="50">
        <f>SUM(B40:B44)</f>
        <v>1862</v>
      </c>
      <c r="C39" s="50">
        <f>SUM(C40:C44)</f>
        <v>142</v>
      </c>
      <c r="D39" s="50">
        <f>SUM(D40:D44)</f>
        <v>1218</v>
      </c>
      <c r="E39" s="42">
        <f t="shared" si="5"/>
        <v>-34.58646616541353</v>
      </c>
      <c r="F39" s="64">
        <f t="shared" si="1"/>
        <v>857.7464788732394</v>
      </c>
    </row>
    <row r="40" spans="1:6" ht="30" customHeight="1">
      <c r="A40" s="77" t="s">
        <v>94</v>
      </c>
      <c r="B40" s="51">
        <v>1611</v>
      </c>
      <c r="C40" s="51">
        <v>142</v>
      </c>
      <c r="D40" s="51">
        <v>887</v>
      </c>
      <c r="E40" s="42">
        <f t="shared" si="5"/>
        <v>-44.94103041589075</v>
      </c>
      <c r="F40" s="64">
        <f t="shared" si="1"/>
        <v>624.6478873239437</v>
      </c>
    </row>
    <row r="41" spans="1:6" ht="30" customHeight="1">
      <c r="A41" s="77" t="s">
        <v>95</v>
      </c>
      <c r="B41" s="51">
        <v>207</v>
      </c>
      <c r="C41" s="51"/>
      <c r="D41" s="51">
        <v>10</v>
      </c>
      <c r="E41" s="42">
        <f t="shared" si="5"/>
        <v>-95.16908212560386</v>
      </c>
      <c r="F41" s="64"/>
    </row>
    <row r="42" spans="1:6" ht="30" customHeight="1">
      <c r="A42" s="77" t="s">
        <v>96</v>
      </c>
      <c r="B42" s="51">
        <v>22</v>
      </c>
      <c r="C42" s="51"/>
      <c r="D42" s="51">
        <v>37</v>
      </c>
      <c r="E42" s="42">
        <f t="shared" si="5"/>
        <v>68.18181818181817</v>
      </c>
      <c r="F42" s="64"/>
    </row>
    <row r="43" spans="1:6" ht="30" customHeight="1">
      <c r="A43" s="77" t="s">
        <v>97</v>
      </c>
      <c r="B43" s="51">
        <v>22</v>
      </c>
      <c r="C43" s="51"/>
      <c r="D43" s="51">
        <v>173</v>
      </c>
      <c r="E43" s="42">
        <f t="shared" si="5"/>
        <v>686.3636363636364</v>
      </c>
      <c r="F43" s="64"/>
    </row>
    <row r="44" spans="1:6" ht="30" customHeight="1">
      <c r="A44" s="78" t="s">
        <v>98</v>
      </c>
      <c r="B44" s="52"/>
      <c r="C44" s="52"/>
      <c r="D44" s="52">
        <v>111</v>
      </c>
      <c r="E44" s="42"/>
      <c r="F44" s="64"/>
    </row>
    <row r="45" spans="1:6" ht="30" customHeight="1">
      <c r="A45" s="84" t="s">
        <v>59</v>
      </c>
      <c r="B45" s="82">
        <v>186</v>
      </c>
      <c r="C45" s="82">
        <v>859</v>
      </c>
      <c r="D45" s="82">
        <v>859</v>
      </c>
      <c r="E45" s="57"/>
      <c r="F45" s="64">
        <f t="shared" si="1"/>
        <v>100</v>
      </c>
    </row>
    <row r="46" spans="1:6" ht="30" customHeight="1" thickBot="1">
      <c r="A46" s="56" t="s">
        <v>10</v>
      </c>
      <c r="B46" s="83">
        <v>22</v>
      </c>
      <c r="C46" s="83"/>
      <c r="D46" s="83">
        <v>1</v>
      </c>
      <c r="E46" s="55">
        <f>(D46-B46)/B46*100</f>
        <v>-95.45454545454545</v>
      </c>
      <c r="F46" s="65"/>
    </row>
  </sheetData>
  <sheetProtection/>
  <mergeCells count="7">
    <mergeCell ref="F4:F5"/>
    <mergeCell ref="A2:F2"/>
    <mergeCell ref="E4:E5"/>
    <mergeCell ref="A4:A5"/>
    <mergeCell ref="B4:B5"/>
    <mergeCell ref="D4:D5"/>
    <mergeCell ref="C4:C5"/>
  </mergeCells>
  <printOptions/>
  <pageMargins left="0.9055118110236221" right="0.7480314960629921" top="0.6692913385826772" bottom="0.8267716535433072" header="0.8661417322834646" footer="0.5118110236220472"/>
  <pageSetup fitToHeight="2" fitToWidth="1" horizontalDpi="600" verticalDpi="600" orientation="portrait" paperSize="9" scale="7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C29" sqref="C29"/>
    </sheetView>
  </sheetViews>
  <sheetFormatPr defaultColWidth="12.16015625" defaultRowHeight="11.25"/>
  <cols>
    <col min="1" max="1" width="46.66015625" style="21" customWidth="1"/>
    <col min="2" max="2" width="25.66015625" style="21" customWidth="1"/>
    <col min="3" max="3" width="46.83203125" style="21" customWidth="1"/>
    <col min="4" max="4" width="25.66015625" style="21" customWidth="1"/>
    <col min="5" max="16384" width="12.16015625" style="21" customWidth="1"/>
  </cols>
  <sheetData>
    <row r="1" spans="1:4" ht="33.75" customHeight="1">
      <c r="A1" s="104" t="s">
        <v>53</v>
      </c>
      <c r="B1" s="105"/>
      <c r="C1" s="105"/>
      <c r="D1" s="105"/>
    </row>
    <row r="2" spans="1:4" ht="16.5" customHeight="1">
      <c r="A2" s="103" t="s">
        <v>0</v>
      </c>
      <c r="B2" s="103"/>
      <c r="C2" s="103"/>
      <c r="D2" s="103"/>
    </row>
    <row r="3" spans="1:4" ht="16.5" customHeight="1">
      <c r="A3" s="22" t="s">
        <v>2</v>
      </c>
      <c r="B3" s="22" t="s">
        <v>11</v>
      </c>
      <c r="C3" s="22" t="s">
        <v>2</v>
      </c>
      <c r="D3" s="22" t="s">
        <v>11</v>
      </c>
    </row>
    <row r="4" spans="1:4" ht="16.5" customHeight="1">
      <c r="A4" s="23" t="s">
        <v>12</v>
      </c>
      <c r="B4" s="24">
        <v>21634</v>
      </c>
      <c r="C4" s="23" t="s">
        <v>13</v>
      </c>
      <c r="D4" s="24">
        <v>24849</v>
      </c>
    </row>
    <row r="5" spans="1:4" ht="16.5" customHeight="1">
      <c r="A5" s="25" t="s">
        <v>14</v>
      </c>
      <c r="B5" s="26">
        <v>3073</v>
      </c>
      <c r="C5" s="25" t="s">
        <v>15</v>
      </c>
      <c r="D5" s="26"/>
    </row>
    <row r="6" spans="1:4" ht="16.5" customHeight="1">
      <c r="A6" s="25" t="s">
        <v>25</v>
      </c>
      <c r="B6" s="26"/>
      <c r="C6" s="25" t="s">
        <v>26</v>
      </c>
      <c r="D6" s="26"/>
    </row>
    <row r="7" spans="1:4" ht="16.5" customHeight="1">
      <c r="A7" s="25" t="s">
        <v>34</v>
      </c>
      <c r="B7" s="24"/>
      <c r="C7" s="25"/>
      <c r="D7" s="27"/>
    </row>
    <row r="8" spans="1:4" ht="16.5" customHeight="1">
      <c r="A8" s="25" t="s">
        <v>29</v>
      </c>
      <c r="B8" s="24">
        <v>142</v>
      </c>
      <c r="C8" s="25"/>
      <c r="D8" s="27"/>
    </row>
    <row r="9" spans="1:4" ht="16.5" customHeight="1">
      <c r="A9" s="25" t="s">
        <v>31</v>
      </c>
      <c r="B9" s="24"/>
      <c r="C9" s="25" t="s">
        <v>30</v>
      </c>
      <c r="D9" s="24"/>
    </row>
    <row r="10" spans="1:4" ht="16.5" customHeight="1">
      <c r="A10" s="25" t="s">
        <v>35</v>
      </c>
      <c r="B10" s="24"/>
      <c r="C10" s="25"/>
      <c r="D10" s="27"/>
    </row>
    <row r="11" spans="1:4" ht="16.5" customHeight="1">
      <c r="A11" s="25" t="s">
        <v>36</v>
      </c>
      <c r="B11" s="24"/>
      <c r="C11" s="25"/>
      <c r="D11" s="27"/>
    </row>
    <row r="12" spans="1:4" ht="16.5" customHeight="1">
      <c r="A12" s="25" t="s">
        <v>37</v>
      </c>
      <c r="B12" s="24"/>
      <c r="C12" s="25"/>
      <c r="D12" s="27"/>
    </row>
    <row r="13" spans="1:4" ht="16.5" customHeight="1">
      <c r="A13" s="25" t="s">
        <v>18</v>
      </c>
      <c r="B13" s="24"/>
      <c r="C13" s="25" t="s">
        <v>19</v>
      </c>
      <c r="D13" s="24">
        <f>D14</f>
        <v>400</v>
      </c>
    </row>
    <row r="14" spans="1:4" ht="17.25" customHeight="1">
      <c r="A14" s="25" t="s">
        <v>20</v>
      </c>
      <c r="B14" s="24"/>
      <c r="C14" s="25" t="s">
        <v>38</v>
      </c>
      <c r="D14" s="24">
        <v>400</v>
      </c>
    </row>
    <row r="15" spans="1:4" ht="17.25" customHeight="1">
      <c r="A15" s="25" t="s">
        <v>21</v>
      </c>
      <c r="B15" s="24"/>
      <c r="C15" s="25"/>
      <c r="D15" s="28"/>
    </row>
    <row r="16" spans="1:4" ht="17.25" customHeight="1">
      <c r="A16" s="25" t="s">
        <v>22</v>
      </c>
      <c r="B16" s="24">
        <f>B17</f>
        <v>400</v>
      </c>
      <c r="C16" s="25" t="s">
        <v>23</v>
      </c>
      <c r="D16" s="26"/>
    </row>
    <row r="17" spans="1:4" ht="17.25" customHeight="1">
      <c r="A17" s="25" t="s">
        <v>24</v>
      </c>
      <c r="B17" s="26">
        <v>400</v>
      </c>
      <c r="C17" s="25"/>
      <c r="D17" s="29"/>
    </row>
    <row r="18" spans="1:4" ht="17.25" customHeight="1">
      <c r="A18" s="25" t="s">
        <v>16</v>
      </c>
      <c r="B18" s="26">
        <v>0</v>
      </c>
      <c r="C18" s="25" t="s">
        <v>17</v>
      </c>
      <c r="D18" s="26"/>
    </row>
    <row r="19" spans="1:4" ht="17.25" customHeight="1">
      <c r="A19" s="25" t="s">
        <v>27</v>
      </c>
      <c r="B19" s="26">
        <v>0</v>
      </c>
      <c r="C19" s="25" t="s">
        <v>28</v>
      </c>
      <c r="D19" s="26"/>
    </row>
    <row r="20" spans="1:4" ht="17.25" customHeight="1">
      <c r="A20" s="25"/>
      <c r="B20" s="24"/>
      <c r="C20" s="23" t="s">
        <v>39</v>
      </c>
      <c r="D20" s="24"/>
    </row>
    <row r="21" spans="1:4" ht="17.25" customHeight="1">
      <c r="A21" s="25"/>
      <c r="B21" s="24"/>
      <c r="C21" s="25" t="s">
        <v>32</v>
      </c>
      <c r="D21" s="24">
        <f>B22-D4-D5-D6-D9-D13-D16-D18-D19-D20</f>
        <v>0</v>
      </c>
    </row>
    <row r="22" spans="1:4" ht="17.25" customHeight="1">
      <c r="A22" s="30" t="s">
        <v>33</v>
      </c>
      <c r="B22" s="24">
        <f>SUM(B4:B9,B13,B16,B18:B19)</f>
        <v>25249</v>
      </c>
      <c r="C22" s="30" t="s">
        <v>40</v>
      </c>
      <c r="D22" s="24">
        <f>SUM(D4:D6,D9,D13,D16,D18:D21)</f>
        <v>25249</v>
      </c>
    </row>
  </sheetData>
  <sheetProtection/>
  <mergeCells count="2">
    <mergeCell ref="A2:D2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M21" sqref="M21"/>
    </sheetView>
  </sheetViews>
  <sheetFormatPr defaultColWidth="9.33203125" defaultRowHeight="11.25"/>
  <cols>
    <col min="1" max="1" width="14.16015625" style="21" customWidth="1"/>
    <col min="2" max="4" width="27.5" style="21" customWidth="1"/>
    <col min="5" max="16384" width="9.33203125" style="21" customWidth="1"/>
  </cols>
  <sheetData>
    <row r="1" spans="1:4" ht="49.5" customHeight="1">
      <c r="A1" s="106" t="s">
        <v>54</v>
      </c>
      <c r="B1" s="106"/>
      <c r="C1" s="106"/>
      <c r="D1" s="106"/>
    </row>
    <row r="2" ht="47.25" customHeight="1" thickBot="1">
      <c r="D2" s="31" t="s">
        <v>41</v>
      </c>
    </row>
    <row r="3" spans="1:4" ht="49.5" customHeight="1">
      <c r="A3" s="32" t="s">
        <v>42</v>
      </c>
      <c r="B3" s="33" t="s">
        <v>43</v>
      </c>
      <c r="C3" s="33" t="s">
        <v>44</v>
      </c>
      <c r="D3" s="34" t="s">
        <v>45</v>
      </c>
    </row>
    <row r="4" spans="1:4" ht="49.5" customHeight="1">
      <c r="A4" s="107">
        <v>2017</v>
      </c>
      <c r="B4" s="35" t="s">
        <v>47</v>
      </c>
      <c r="C4" s="63">
        <v>43340</v>
      </c>
      <c r="D4" s="62">
        <v>32368</v>
      </c>
    </row>
    <row r="5" spans="1:4" ht="49.5" customHeight="1" thickBot="1">
      <c r="A5" s="108"/>
      <c r="B5" s="36" t="s">
        <v>46</v>
      </c>
      <c r="C5" s="61">
        <f>C4</f>
        <v>43340</v>
      </c>
      <c r="D5" s="60">
        <f>D4</f>
        <v>32368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2018-06-15T01:01:12Z</cp:lastPrinted>
  <dcterms:created xsi:type="dcterms:W3CDTF">2010-04-26T08:10:12Z</dcterms:created>
  <dcterms:modified xsi:type="dcterms:W3CDTF">2018-06-15T01:01:14Z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