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Area">#N/A</definedName>
    <definedName name="_xlnm.Print_Titles" localSheetId="0">'1'!$1:$4</definedName>
    <definedName name="_xlnm.Print_Titles" localSheetId="1">'2'!$1:$4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<sst xmlns="http://schemas.openxmlformats.org/spreadsheetml/2006/main" count="304" uniqueCount="187">
  <si>
    <t>预算科目</t>
  </si>
  <si>
    <t>合计</t>
  </si>
  <si>
    <t>县本级</t>
  </si>
  <si>
    <t>乡镇级</t>
  </si>
  <si>
    <t>总增减额</t>
  </si>
  <si>
    <t>增减比%</t>
  </si>
  <si>
    <t>本级增减额</t>
  </si>
  <si>
    <t>本级增减比%</t>
  </si>
  <si>
    <t>一、税收收入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</si>
  <si>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</si>
  <si>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</si>
  <si>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</si>
  <si>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</si>
  <si>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</si>
  <si>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</si>
  <si>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</si>
  <si>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</si>
  <si>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</si>
  <si>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二、非税收入</t>
  </si>
  <si>
    <t>　　专项收入</t>
  </si>
  <si>
    <t>　　行政事业性收费收入</t>
  </si>
  <si>
    <t>　　罚没收入</t>
  </si>
  <si>
    <t>　　国有资源（资产）有偿使用收入</t>
  </si>
  <si>
    <t>上级补助收入合计</t>
  </si>
  <si>
    <t>返还性收入</t>
  </si>
  <si>
    <t xml:space="preserve">  增值税和消费税税收返还收入</t>
  </si>
  <si>
    <t xml:space="preserve">  所得税基数返还收入</t>
  </si>
  <si>
    <t xml:space="preserve">  体制补助收入</t>
  </si>
  <si>
    <t xml:space="preserve">  结算补助收入</t>
  </si>
  <si>
    <t>专项转移支付收入</t>
  </si>
  <si>
    <t>上年结余</t>
  </si>
  <si>
    <t>收 入 总 计</t>
  </si>
  <si>
    <t xml:space="preserve">表一                                                                                        </t>
  </si>
  <si>
    <t>单位:万元</t>
  </si>
  <si>
    <t>单位:万元</t>
  </si>
  <si>
    <t>表三</t>
  </si>
  <si>
    <t>表二</t>
  </si>
  <si>
    <t>单位:万元</t>
  </si>
  <si>
    <t>合计</t>
  </si>
  <si>
    <t>县本级</t>
  </si>
  <si>
    <t>乡镇级</t>
  </si>
  <si>
    <t>总增减额</t>
  </si>
  <si>
    <t>增减比%</t>
  </si>
  <si>
    <t>本级增减额</t>
  </si>
  <si>
    <t>本级增减比%</t>
  </si>
  <si>
    <t>收 入 总 计</t>
  </si>
  <si>
    <t xml:space="preserve">         其中:国税征收</t>
  </si>
  <si>
    <t xml:space="preserve">         其中:国税征收</t>
  </si>
  <si>
    <r>
      <t xml:space="preserve">                                  </t>
    </r>
    <r>
      <rPr>
        <sz val="10"/>
        <rFont val="宋体"/>
        <family val="0"/>
      </rPr>
      <t>地税征收</t>
    </r>
  </si>
  <si>
    <r>
      <t xml:space="preserve">                                 </t>
    </r>
    <r>
      <rPr>
        <sz val="10"/>
        <rFont val="宋体"/>
        <family val="0"/>
      </rPr>
      <t>地税征收</t>
    </r>
  </si>
  <si>
    <t>预算科目</t>
  </si>
  <si>
    <r>
      <t>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</si>
  <si>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t>本年财力</t>
  </si>
  <si>
    <t>本年专项</t>
  </si>
  <si>
    <t>上年结转</t>
  </si>
  <si>
    <r>
      <t>支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出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总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计</t>
    </r>
  </si>
  <si>
    <t>合计</t>
  </si>
  <si>
    <t>本年财力</t>
  </si>
  <si>
    <t>本年专项</t>
  </si>
  <si>
    <t>上年结转</t>
  </si>
  <si>
    <t>表四</t>
  </si>
  <si>
    <t xml:space="preserve">  县级基本财力保障机制奖补资金收入</t>
  </si>
  <si>
    <t>一般性转移支付收入</t>
  </si>
  <si>
    <t>上级补助收入小计</t>
  </si>
  <si>
    <t>备注：可比口径就是不含当年专项。</t>
  </si>
  <si>
    <t>单位:万元</t>
  </si>
  <si>
    <t>预算科目</t>
  </si>
  <si>
    <r>
      <t>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</si>
  <si>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t>县本级</t>
  </si>
  <si>
    <t>乡镇级</t>
  </si>
  <si>
    <t>总增减额</t>
  </si>
  <si>
    <t>增减比%</t>
  </si>
  <si>
    <t>本级增减额</t>
  </si>
  <si>
    <t>本级增减比%</t>
  </si>
  <si>
    <t>合计</t>
  </si>
  <si>
    <t>本年财力</t>
  </si>
  <si>
    <t>本年专项</t>
  </si>
  <si>
    <t>上年结转</t>
  </si>
  <si>
    <r>
      <t>支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出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总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计</t>
    </r>
  </si>
  <si>
    <t>表五</t>
  </si>
  <si>
    <t>　　企业所得税(40%)</t>
  </si>
  <si>
    <t>　　个人所得税(40%)</t>
  </si>
  <si>
    <t xml:space="preserve">  重点生态功能区转移支付收入</t>
  </si>
  <si>
    <t xml:space="preserve">            教育附加收入</t>
  </si>
  <si>
    <t xml:space="preserve">  基层公检法司转移支付收入</t>
  </si>
  <si>
    <t>决算与调整预算比</t>
  </si>
  <si>
    <t xml:space="preserve">  均衡性转移支付收入</t>
  </si>
  <si>
    <t xml:space="preserve">  企业事业单位划转补助收入</t>
  </si>
  <si>
    <t xml:space="preserve">  产粮（油）大县奖励资金收入</t>
  </si>
  <si>
    <t xml:space="preserve">  固定数额补助收入</t>
  </si>
  <si>
    <t xml:space="preserve">  农村综合改革转移支付收入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</si>
  <si>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</si>
  <si>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</si>
  <si>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</si>
  <si>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</si>
  <si>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</si>
  <si>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</si>
  <si>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</si>
  <si>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</si>
  <si>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</si>
  <si>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</si>
  <si>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</si>
  <si>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</si>
  <si>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</si>
  <si>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十四、商业服务等支出</t>
  </si>
  <si>
    <t>十七、粮油物质储备支出</t>
  </si>
  <si>
    <t>十六、住房保障支出</t>
  </si>
  <si>
    <t>十五、国土海洋气象等支出</t>
  </si>
  <si>
    <t xml:space="preserve">            地方教育附加收入</t>
  </si>
  <si>
    <t>地方政府一般债券转贷收入</t>
  </si>
  <si>
    <t>一般公共预算收入合计</t>
  </si>
  <si>
    <t>一般公共预算收入小计</t>
  </si>
  <si>
    <t>一般公共预算支出合计</t>
  </si>
  <si>
    <t>新宾县2017年财政收入决算与调整预算对比表</t>
  </si>
  <si>
    <t>2017年决算数</t>
  </si>
  <si>
    <t>2017年二次调整预算数</t>
  </si>
  <si>
    <t>　　增值税(50%)</t>
  </si>
  <si>
    <t xml:space="preserve">    环保税</t>
  </si>
  <si>
    <t xml:space="preserve">            其他专项收入</t>
  </si>
  <si>
    <t>　　营业税（50%）</t>
  </si>
  <si>
    <t xml:space="preserve">  其他返还性收入</t>
  </si>
  <si>
    <t xml:space="preserve">  成品油税费改革转移支付补助收入</t>
  </si>
  <si>
    <t xml:space="preserve">  城乡义务教育等转移支付收入</t>
  </si>
  <si>
    <t xml:space="preserve">  基本养老保险转移支付收入</t>
  </si>
  <si>
    <t xml:space="preserve">  城乡居民医疗保险转移支付补助收入</t>
  </si>
  <si>
    <t xml:space="preserve">  其他一般转移支付收入</t>
  </si>
  <si>
    <t xml:space="preserve">  革命老区转移支付收入</t>
  </si>
  <si>
    <t xml:space="preserve">  民族地区转移支付收入</t>
  </si>
  <si>
    <t xml:space="preserve">  贫困地区转移支付收入</t>
  </si>
  <si>
    <r>
      <t>新宾县201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年财政收入决算与201</t>
    </r>
    <r>
      <rPr>
        <b/>
        <sz val="18"/>
        <rFont val="宋体"/>
        <family val="0"/>
      </rPr>
      <t>6</t>
    </r>
    <r>
      <rPr>
        <b/>
        <sz val="18"/>
        <rFont val="宋体"/>
        <family val="0"/>
      </rPr>
      <t>年财政收入决算对比表</t>
    </r>
  </si>
  <si>
    <r>
      <t>201</t>
    </r>
    <r>
      <rPr>
        <sz val="10"/>
        <rFont val="宋体"/>
        <family val="0"/>
      </rPr>
      <t>7</t>
    </r>
    <r>
      <rPr>
        <sz val="10"/>
        <rFont val="宋体"/>
        <family val="0"/>
      </rPr>
      <t>年决算数</t>
    </r>
  </si>
  <si>
    <r>
      <t>201</t>
    </r>
    <r>
      <rPr>
        <sz val="10"/>
        <rFont val="宋体"/>
        <family val="0"/>
      </rPr>
      <t>6</t>
    </r>
    <r>
      <rPr>
        <sz val="10"/>
        <rFont val="宋体"/>
        <family val="0"/>
      </rPr>
      <t>年决算数</t>
    </r>
  </si>
  <si>
    <r>
      <t>201</t>
    </r>
    <r>
      <rPr>
        <sz val="10"/>
        <rFont val="宋体"/>
        <family val="0"/>
      </rPr>
      <t>7</t>
    </r>
    <r>
      <rPr>
        <sz val="10"/>
        <rFont val="宋体"/>
        <family val="0"/>
      </rPr>
      <t>年决算与201</t>
    </r>
    <r>
      <rPr>
        <sz val="10"/>
        <rFont val="宋体"/>
        <family val="0"/>
      </rPr>
      <t>6</t>
    </r>
    <r>
      <rPr>
        <sz val="10"/>
        <rFont val="宋体"/>
        <family val="0"/>
      </rPr>
      <t>年决算比</t>
    </r>
  </si>
  <si>
    <t>新宾县2017年财政支出决算与调整预算对比表</t>
  </si>
  <si>
    <t>2017年决算数</t>
  </si>
  <si>
    <t>2017年二次调整预算数</t>
  </si>
  <si>
    <t>十八、其他支出</t>
  </si>
  <si>
    <t>二十、债务发行费</t>
  </si>
  <si>
    <t>十九、债务付息支出</t>
  </si>
  <si>
    <r>
      <t>新宾县201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年财政支出决算与调整预算对比表(可比口径）</t>
    </r>
  </si>
  <si>
    <r>
      <t>201</t>
    </r>
    <r>
      <rPr>
        <sz val="10"/>
        <rFont val="宋体"/>
        <family val="0"/>
      </rPr>
      <t>7</t>
    </r>
    <r>
      <rPr>
        <sz val="10"/>
        <rFont val="宋体"/>
        <family val="0"/>
      </rPr>
      <t>年决算数</t>
    </r>
  </si>
  <si>
    <r>
      <t>201</t>
    </r>
    <r>
      <rPr>
        <sz val="10"/>
        <rFont val="宋体"/>
        <family val="0"/>
      </rPr>
      <t>7</t>
    </r>
    <r>
      <rPr>
        <sz val="10"/>
        <rFont val="宋体"/>
        <family val="0"/>
      </rPr>
      <t>年二次调整预算数</t>
    </r>
  </si>
  <si>
    <t>转移性支出(上解支出)</t>
  </si>
  <si>
    <t xml:space="preserve">调入资金（含乡镇上解教师工资等）     </t>
  </si>
  <si>
    <r>
      <t>新宾县201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年财政支出决算与201</t>
    </r>
    <r>
      <rPr>
        <b/>
        <sz val="18"/>
        <rFont val="宋体"/>
        <family val="0"/>
      </rPr>
      <t>6</t>
    </r>
    <r>
      <rPr>
        <b/>
        <sz val="18"/>
        <rFont val="宋体"/>
        <family val="0"/>
      </rPr>
      <t>年决算对比表</t>
    </r>
  </si>
  <si>
    <r>
      <t>201</t>
    </r>
    <r>
      <rPr>
        <sz val="10"/>
        <rFont val="宋体"/>
        <family val="0"/>
      </rPr>
      <t>6</t>
    </r>
    <r>
      <rPr>
        <sz val="10"/>
        <rFont val="宋体"/>
        <family val="0"/>
      </rPr>
      <t>年决算数</t>
    </r>
  </si>
  <si>
    <t>表六</t>
  </si>
  <si>
    <t>单位：万元</t>
  </si>
  <si>
    <t>项          目</t>
  </si>
  <si>
    <t>合计</t>
  </si>
  <si>
    <t>功能分类</t>
  </si>
  <si>
    <t>当年财力</t>
  </si>
  <si>
    <t>上级专项</t>
  </si>
  <si>
    <t>一、政府性基金收入</t>
  </si>
  <si>
    <t>政府性基金支出合计</t>
  </si>
  <si>
    <t xml:space="preserve">   国有土地使用权出让金收入</t>
  </si>
  <si>
    <t>一、社会保障和就业支出</t>
  </si>
  <si>
    <t xml:space="preserve">   国有土地收益基金收入</t>
  </si>
  <si>
    <t xml:space="preserve">   农业土地开发资金收入</t>
  </si>
  <si>
    <t>二、城乡社区支出</t>
  </si>
  <si>
    <t xml:space="preserve">   城市基础设施配套费收入</t>
  </si>
  <si>
    <t xml:space="preserve">  国有土地使用权出让金支出</t>
  </si>
  <si>
    <t xml:space="preserve">   污水处理费收入</t>
  </si>
  <si>
    <t xml:space="preserve">  国有土地收益基金支出</t>
  </si>
  <si>
    <t xml:space="preserve">  农业土地开发资金支出</t>
  </si>
  <si>
    <t>二、上级补助收入</t>
  </si>
  <si>
    <t xml:space="preserve">  城市基础设施配套费支出</t>
  </si>
  <si>
    <t xml:space="preserve">  污水处理费安排支出</t>
  </si>
  <si>
    <t xml:space="preserve">    福利彩票公益金支出</t>
  </si>
  <si>
    <t>三、上年结余收入</t>
  </si>
  <si>
    <t>四、调入资金</t>
  </si>
  <si>
    <t>收入总计</t>
  </si>
  <si>
    <t>支出总计</t>
  </si>
  <si>
    <t>五、债务转贷收入</t>
  </si>
  <si>
    <t>2017年新宾县政府性基金决算收支平衡表</t>
  </si>
  <si>
    <t>收   入  决   算</t>
  </si>
  <si>
    <t>支  出  决  算</t>
  </si>
  <si>
    <t>小型水库移民扶助基金及对应专项债务收入安排支出</t>
  </si>
  <si>
    <t xml:space="preserve"> 大中型水库移民后期扶持金支出</t>
  </si>
  <si>
    <t>三、商品服务业等支出</t>
  </si>
  <si>
    <t xml:space="preserve">    旅游发展基金支出</t>
  </si>
  <si>
    <t>四、其他支出</t>
  </si>
  <si>
    <t>上年结余</t>
  </si>
  <si>
    <t>五、债务还本支出</t>
  </si>
  <si>
    <t>转移性支出(上解支出)</t>
  </si>
  <si>
    <t>债务还本支出</t>
  </si>
  <si>
    <t>2017决算与2016年决算比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</si>
</sst>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"/>
    <numFmt numFmtId="185" formatCode="_ * #,##0.0_ ;_ * \-#,##0.0_ ;_ * &quot;-&quot;??_ ;_ @_ "/>
    <numFmt numFmtId="186" formatCode="_ * #,##0_ ;_ * \-#,##0_ ;_ * &quot;-&quot;??_ ;_ @_ "/>
    <numFmt numFmtId="187" formatCode="0.0"/>
    <numFmt numFmtId="188" formatCode="0.00_ "/>
    <numFmt numFmtId="189" formatCode="0_ "/>
    <numFmt numFmtId="190" formatCode="0.0_ "/>
    <numFmt numFmtId="191" formatCode="0_);[Red]\(0\)"/>
    <numFmt numFmtId="192" formatCode="#,##0_ "/>
    <numFmt numFmtId="193" formatCode="#,##0_);\(#,##0\)"/>
    <numFmt numFmtId="194" formatCode="0.0_);[Red]\(0.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_ "/>
    <numFmt numFmtId="200" formatCode="0.0000_ "/>
    <numFmt numFmtId="201" formatCode="0.000000_ "/>
    <numFmt numFmtId="202" formatCode="0.00000_ "/>
    <numFmt numFmtId="203" formatCode="0.0000000_ "/>
    <numFmt numFmtId="204" formatCode="0.00000000_ "/>
  </numFmts>
  <fonts count="51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Courier"/>
      <family val="3"/>
    </font>
    <font>
      <sz val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4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37" fontId="15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38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39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4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6" borderId="9" applyNumberFormat="0" applyAlignment="0" applyProtection="0"/>
    <xf numFmtId="0" fontId="24" fillId="37" borderId="10" applyNumberFormat="0" applyAlignment="0" applyProtection="0"/>
    <xf numFmtId="0" fontId="24" fillId="37" borderId="10" applyNumberFormat="0" applyAlignment="0" applyProtection="0"/>
    <xf numFmtId="0" fontId="24" fillId="37" borderId="10" applyNumberFormat="0" applyAlignment="0" applyProtection="0"/>
    <xf numFmtId="0" fontId="24" fillId="37" borderId="10" applyNumberFormat="0" applyAlignment="0" applyProtection="0"/>
    <xf numFmtId="0" fontId="24" fillId="37" borderId="10" applyNumberFormat="0" applyAlignment="0" applyProtection="0"/>
    <xf numFmtId="0" fontId="24" fillId="37" borderId="10" applyNumberFormat="0" applyAlignment="0" applyProtection="0"/>
    <xf numFmtId="0" fontId="44" fillId="38" borderId="11" applyNumberFormat="0" applyAlignment="0" applyProtection="0"/>
    <xf numFmtId="0" fontId="25" fillId="39" borderId="12" applyNumberFormat="0" applyAlignment="0" applyProtection="0"/>
    <xf numFmtId="0" fontId="25" fillId="39" borderId="12" applyNumberFormat="0" applyAlignment="0" applyProtection="0"/>
    <xf numFmtId="0" fontId="25" fillId="39" borderId="12" applyNumberFormat="0" applyAlignment="0" applyProtection="0"/>
    <xf numFmtId="0" fontId="25" fillId="39" borderId="12" applyNumberFormat="0" applyAlignment="0" applyProtection="0"/>
    <xf numFmtId="0" fontId="25" fillId="39" borderId="12" applyNumberFormat="0" applyAlignment="0" applyProtection="0"/>
    <xf numFmtId="0" fontId="25" fillId="39" borderId="12" applyNumberFormat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6" fillId="0" borderId="0">
      <alignment/>
      <protection/>
    </xf>
    <xf numFmtId="41" fontId="0" fillId="0" borderId="0" applyFont="0" applyFill="0" applyBorder="0" applyAlignment="0" applyProtection="0"/>
    <xf numFmtId="4" fontId="1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35" fillId="46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35" fillId="47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35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48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49" fillId="36" borderId="15" applyNumberFormat="0" applyAlignment="0" applyProtection="0"/>
    <xf numFmtId="0" fontId="30" fillId="37" borderId="16" applyNumberFormat="0" applyAlignment="0" applyProtection="0"/>
    <xf numFmtId="0" fontId="30" fillId="37" borderId="16" applyNumberFormat="0" applyAlignment="0" applyProtection="0"/>
    <xf numFmtId="0" fontId="30" fillId="37" borderId="16" applyNumberFormat="0" applyAlignment="0" applyProtection="0"/>
    <xf numFmtId="0" fontId="30" fillId="37" borderId="16" applyNumberFormat="0" applyAlignment="0" applyProtection="0"/>
    <xf numFmtId="0" fontId="30" fillId="37" borderId="16" applyNumberFormat="0" applyAlignment="0" applyProtection="0"/>
    <xf numFmtId="0" fontId="30" fillId="37" borderId="16" applyNumberFormat="0" applyAlignment="0" applyProtection="0"/>
    <xf numFmtId="0" fontId="50" fillId="52" borderId="9" applyNumberFormat="0" applyAlignment="0" applyProtection="0"/>
    <xf numFmtId="0" fontId="31" fillId="13" borderId="10" applyNumberFormat="0" applyAlignment="0" applyProtection="0"/>
    <xf numFmtId="0" fontId="31" fillId="13" borderId="10" applyNumberFormat="0" applyAlignment="0" applyProtection="0"/>
    <xf numFmtId="0" fontId="31" fillId="13" borderId="10" applyNumberFormat="0" applyAlignment="0" applyProtection="0"/>
    <xf numFmtId="0" fontId="31" fillId="13" borderId="10" applyNumberFormat="0" applyAlignment="0" applyProtection="0"/>
    <xf numFmtId="0" fontId="31" fillId="13" borderId="10" applyNumberFormat="0" applyAlignment="0" applyProtection="0"/>
    <xf numFmtId="0" fontId="31" fillId="13" borderId="10" applyNumberFormat="0" applyAlignment="0" applyProtection="0"/>
    <xf numFmtId="0" fontId="32" fillId="0" borderId="0">
      <alignment/>
      <protection/>
    </xf>
    <xf numFmtId="0" fontId="33" fillId="0" borderId="0">
      <alignment/>
      <protection/>
    </xf>
    <xf numFmtId="0" fontId="8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152">
    <xf numFmtId="0" fontId="0" fillId="0" borderId="0" xfId="0" applyAlignment="1">
      <alignment vertical="center"/>
    </xf>
    <xf numFmtId="0" fontId="3" fillId="55" borderId="1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186" fontId="3" fillId="55" borderId="20" xfId="332" applyNumberFormat="1" applyFont="1" applyFill="1" applyBorder="1" applyAlignment="1" applyProtection="1">
      <alignment horizontal="left" vertical="center" shrinkToFit="1"/>
      <protection locked="0"/>
    </xf>
    <xf numFmtId="186" fontId="5" fillId="55" borderId="20" xfId="332" applyNumberFormat="1" applyFont="1" applyFill="1" applyBorder="1" applyAlignment="1" applyProtection="1">
      <alignment horizontal="left" vertical="center" shrinkToFit="1"/>
      <protection locked="0"/>
    </xf>
    <xf numFmtId="0" fontId="3" fillId="0" borderId="20" xfId="0" applyFont="1" applyBorder="1" applyAlignment="1" applyProtection="1">
      <alignment vertical="center"/>
      <protection locked="0"/>
    </xf>
    <xf numFmtId="186" fontId="3" fillId="55" borderId="20" xfId="332" applyNumberFormat="1" applyFont="1" applyFill="1" applyBorder="1" applyAlignment="1" applyProtection="1">
      <alignment vertical="center" shrinkToFit="1"/>
      <protection locked="0"/>
    </xf>
    <xf numFmtId="0" fontId="2" fillId="0" borderId="19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87" fontId="2" fillId="0" borderId="19" xfId="0" applyNumberFormat="1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55" borderId="22" xfId="0" applyNumberFormat="1" applyFont="1" applyFill="1" applyBorder="1" applyAlignment="1" applyProtection="1">
      <alignment horizontal="center" vertical="center"/>
      <protection/>
    </xf>
    <xf numFmtId="0" fontId="3" fillId="55" borderId="20" xfId="0" applyNumberFormat="1" applyFont="1" applyFill="1" applyBorder="1" applyAlignment="1" applyProtection="1">
      <alignment vertical="center"/>
      <protection/>
    </xf>
    <xf numFmtId="0" fontId="4" fillId="55" borderId="20" xfId="0" applyNumberFormat="1" applyFont="1" applyFill="1" applyBorder="1" applyAlignment="1" applyProtection="1">
      <alignment horizontal="center" vertical="center"/>
      <protection/>
    </xf>
    <xf numFmtId="0" fontId="4" fillId="55" borderId="23" xfId="0" applyNumberFormat="1" applyFont="1" applyFill="1" applyBorder="1" applyAlignment="1" applyProtection="1">
      <alignment horizontal="left" vertical="center"/>
      <protection/>
    </xf>
    <xf numFmtId="0" fontId="4" fillId="55" borderId="20" xfId="0" applyNumberFormat="1" applyFont="1" applyFill="1" applyBorder="1" applyAlignment="1" applyProtection="1">
      <alignment vertical="center"/>
      <protection/>
    </xf>
    <xf numFmtId="0" fontId="3" fillId="55" borderId="24" xfId="0" applyNumberFormat="1" applyFont="1" applyFill="1" applyBorder="1" applyAlignment="1" applyProtection="1">
      <alignment horizontal="left" vertical="center"/>
      <protection/>
    </xf>
    <xf numFmtId="1" fontId="3" fillId="0" borderId="20" xfId="0" applyNumberFormat="1" applyFont="1" applyBorder="1" applyAlignment="1" applyProtection="1">
      <alignment horizontal="left" vertical="center"/>
      <protection locked="0"/>
    </xf>
    <xf numFmtId="0" fontId="4" fillId="55" borderId="24" xfId="0" applyNumberFormat="1" applyFont="1" applyFill="1" applyBorder="1" applyAlignment="1" applyProtection="1">
      <alignment vertical="center"/>
      <protection/>
    </xf>
    <xf numFmtId="0" fontId="4" fillId="55" borderId="25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87" fontId="2" fillId="0" borderId="22" xfId="0" applyNumberFormat="1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vertical="center"/>
    </xf>
    <xf numFmtId="0" fontId="2" fillId="0" borderId="27" xfId="0" applyFont="1" applyBorder="1" applyAlignment="1" applyProtection="1">
      <alignment vertical="center"/>
      <protection/>
    </xf>
    <xf numFmtId="187" fontId="2" fillId="0" borderId="27" xfId="0" applyNumberFormat="1" applyFont="1" applyBorder="1" applyAlignment="1" applyProtection="1">
      <alignment vertical="center"/>
      <protection/>
    </xf>
    <xf numFmtId="187" fontId="2" fillId="0" borderId="28" xfId="0" applyNumberFormat="1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/>
    </xf>
    <xf numFmtId="190" fontId="3" fillId="0" borderId="19" xfId="0" applyNumberFormat="1" applyFont="1" applyBorder="1" applyAlignment="1" applyProtection="1">
      <alignment vertical="center"/>
      <protection/>
    </xf>
    <xf numFmtId="190" fontId="3" fillId="0" borderId="22" xfId="0" applyNumberFormat="1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190" fontId="3" fillId="0" borderId="27" xfId="0" applyNumberFormat="1" applyFont="1" applyBorder="1" applyAlignment="1" applyProtection="1">
      <alignment vertical="center"/>
      <protection/>
    </xf>
    <xf numFmtId="190" fontId="3" fillId="0" borderId="28" xfId="0" applyNumberFormat="1" applyFont="1" applyBorder="1" applyAlignment="1" applyProtection="1">
      <alignment vertical="center"/>
      <protection/>
    </xf>
    <xf numFmtId="0" fontId="3" fillId="0" borderId="19" xfId="243" applyFont="1" applyBorder="1" applyAlignment="1" applyProtection="1">
      <alignment horizontal="right" vertical="center"/>
      <protection locked="0"/>
    </xf>
    <xf numFmtId="0" fontId="3" fillId="0" borderId="19" xfId="0" applyFont="1" applyBorder="1" applyAlignment="1" applyProtection="1">
      <alignment horizontal="right" vertical="center"/>
      <protection locked="0"/>
    </xf>
    <xf numFmtId="0" fontId="3" fillId="0" borderId="19" xfId="243" applyFont="1" applyBorder="1">
      <alignment vertical="center"/>
      <protection/>
    </xf>
    <xf numFmtId="0" fontId="3" fillId="0" borderId="19" xfId="0" applyFont="1" applyBorder="1" applyAlignment="1" applyProtection="1">
      <alignment horizontal="right" vertical="center"/>
      <protection/>
    </xf>
    <xf numFmtId="0" fontId="4" fillId="55" borderId="30" xfId="0" applyNumberFormat="1" applyFont="1" applyFill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55" borderId="24" xfId="0" applyNumberFormat="1" applyFont="1" applyFill="1" applyBorder="1" applyAlignment="1" applyProtection="1">
      <alignment vertical="center"/>
      <protection/>
    </xf>
    <xf numFmtId="0" fontId="0" fillId="0" borderId="19" xfId="0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31" xfId="0" applyFont="1" applyFill="1" applyBorder="1" applyAlignment="1" applyProtection="1">
      <alignment vertical="center"/>
      <protection locked="0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vertical="center"/>
    </xf>
    <xf numFmtId="0" fontId="3" fillId="0" borderId="19" xfId="0" applyFont="1" applyFill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horizontal="right" vertical="center"/>
      <protection/>
    </xf>
    <xf numFmtId="0" fontId="3" fillId="0" borderId="19" xfId="0" applyFont="1" applyBorder="1" applyAlignment="1" applyProtection="1">
      <alignment horizontal="right" vertical="center"/>
      <protection locked="0"/>
    </xf>
    <xf numFmtId="0" fontId="3" fillId="55" borderId="19" xfId="0" applyFont="1" applyFill="1" applyBorder="1" applyAlignment="1" applyProtection="1">
      <alignment vertical="center"/>
      <protection/>
    </xf>
    <xf numFmtId="0" fontId="3" fillId="0" borderId="3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 locked="0"/>
    </xf>
    <xf numFmtId="187" fontId="3" fillId="0" borderId="19" xfId="0" applyNumberFormat="1" applyFont="1" applyBorder="1" applyAlignment="1" applyProtection="1">
      <alignment vertical="center"/>
      <protection/>
    </xf>
    <xf numFmtId="187" fontId="3" fillId="0" borderId="22" xfId="0" applyNumberFormat="1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19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/>
    </xf>
    <xf numFmtId="0" fontId="3" fillId="0" borderId="27" xfId="0" applyFont="1" applyBorder="1" applyAlignment="1">
      <alignment vertical="center"/>
    </xf>
    <xf numFmtId="187" fontId="3" fillId="0" borderId="27" xfId="0" applyNumberFormat="1" applyFont="1" applyBorder="1" applyAlignment="1" applyProtection="1">
      <alignment vertical="center"/>
      <protection/>
    </xf>
    <xf numFmtId="187" fontId="3" fillId="0" borderId="28" xfId="0" applyNumberFormat="1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31" xfId="0" applyFont="1" applyFill="1" applyBorder="1" applyAlignment="1" applyProtection="1">
      <alignment vertical="center"/>
      <protection locked="0"/>
    </xf>
    <xf numFmtId="0" fontId="10" fillId="0" borderId="20" xfId="0" applyFont="1" applyFill="1" applyBorder="1" applyAlignment="1" applyProtection="1">
      <alignment vertical="center"/>
      <protection locked="0"/>
    </xf>
    <xf numFmtId="0" fontId="4" fillId="55" borderId="24" xfId="0" applyNumberFormat="1" applyFont="1" applyFill="1" applyBorder="1" applyAlignment="1" applyProtection="1">
      <alignment vertical="center"/>
      <protection/>
    </xf>
    <xf numFmtId="0" fontId="0" fillId="0" borderId="0" xfId="220" applyAlignment="1">
      <alignment vertical="center"/>
      <protection/>
    </xf>
    <xf numFmtId="0" fontId="11" fillId="0" borderId="0" xfId="220" applyFont="1" applyAlignment="1" applyProtection="1">
      <alignment vertical="center"/>
      <protection locked="0"/>
    </xf>
    <xf numFmtId="0" fontId="0" fillId="0" borderId="0" xfId="220" applyAlignment="1" applyProtection="1">
      <alignment vertical="center"/>
      <protection locked="0"/>
    </xf>
    <xf numFmtId="0" fontId="3" fillId="0" borderId="0" xfId="220" applyFont="1" applyAlignment="1">
      <alignment vertical="center"/>
      <protection/>
    </xf>
    <xf numFmtId="0" fontId="4" fillId="0" borderId="20" xfId="242" applyFont="1" applyBorder="1" applyAlignment="1" applyProtection="1">
      <alignment horizontal="left"/>
      <protection locked="0"/>
    </xf>
    <xf numFmtId="0" fontId="4" fillId="0" borderId="19" xfId="220" applyFont="1" applyBorder="1" applyAlignment="1" applyProtection="1">
      <alignment horizontal="right" vertical="center"/>
      <protection/>
    </xf>
    <xf numFmtId="0" fontId="4" fillId="0" borderId="19" xfId="220" applyFont="1" applyBorder="1">
      <alignment/>
      <protection/>
    </xf>
    <xf numFmtId="0" fontId="4" fillId="0" borderId="22" xfId="220" applyFont="1" applyBorder="1" applyAlignment="1" applyProtection="1">
      <alignment horizontal="right" vertical="center"/>
      <protection locked="0"/>
    </xf>
    <xf numFmtId="0" fontId="3" fillId="0" borderId="20" xfId="242" applyFont="1" applyBorder="1" applyAlignment="1" applyProtection="1">
      <alignment horizontal="left"/>
      <protection locked="0"/>
    </xf>
    <xf numFmtId="0" fontId="3" fillId="0" borderId="19" xfId="220" applyFont="1" applyBorder="1" applyAlignment="1" applyProtection="1">
      <alignment horizontal="right" vertical="center"/>
      <protection/>
    </xf>
    <xf numFmtId="0" fontId="3" fillId="0" borderId="19" xfId="220" applyFont="1" applyBorder="1" applyAlignment="1">
      <alignment vertical="center"/>
      <protection/>
    </xf>
    <xf numFmtId="0" fontId="3" fillId="0" borderId="22" xfId="220" applyFont="1" applyBorder="1" applyAlignment="1">
      <alignment vertical="center"/>
      <protection/>
    </xf>
    <xf numFmtId="0" fontId="3" fillId="0" borderId="20" xfId="242" applyFont="1" applyBorder="1" applyAlignment="1" applyProtection="1">
      <alignment/>
      <protection locked="0"/>
    </xf>
    <xf numFmtId="0" fontId="3" fillId="0" borderId="19" xfId="220" applyFont="1" applyBorder="1" applyAlignment="1" applyProtection="1">
      <alignment vertical="center"/>
      <protection locked="0"/>
    </xf>
    <xf numFmtId="0" fontId="3" fillId="0" borderId="19" xfId="220" applyFont="1" applyBorder="1" applyAlignment="1" applyProtection="1">
      <alignment horizontal="right" vertical="center"/>
      <protection locked="0"/>
    </xf>
    <xf numFmtId="0" fontId="0" fillId="0" borderId="32" xfId="220" applyBorder="1" applyAlignment="1">
      <alignment vertical="center"/>
      <protection/>
    </xf>
    <xf numFmtId="0" fontId="4" fillId="0" borderId="20" xfId="242" applyFont="1" applyBorder="1" applyAlignment="1" applyProtection="1">
      <alignment/>
      <protection locked="0"/>
    </xf>
    <xf numFmtId="0" fontId="4" fillId="0" borderId="0" xfId="220" applyFont="1" applyBorder="1" applyAlignment="1">
      <alignment vertical="center"/>
      <protection/>
    </xf>
    <xf numFmtId="0" fontId="0" fillId="0" borderId="22" xfId="220" applyBorder="1" applyAlignment="1">
      <alignment vertical="center"/>
      <protection/>
    </xf>
    <xf numFmtId="0" fontId="5" fillId="0" borderId="20" xfId="242" applyFont="1" applyBorder="1" applyAlignment="1" applyProtection="1">
      <alignment/>
      <protection locked="0"/>
    </xf>
    <xf numFmtId="0" fontId="3" fillId="0" borderId="19" xfId="220" applyFont="1" applyBorder="1" applyAlignment="1" applyProtection="1">
      <alignment horizontal="center" vertical="center"/>
      <protection locked="0"/>
    </xf>
    <xf numFmtId="0" fontId="4" fillId="0" borderId="33" xfId="220" applyFont="1" applyBorder="1" applyAlignment="1" applyProtection="1">
      <alignment horizontal="left" vertical="center"/>
      <protection locked="0"/>
    </xf>
    <xf numFmtId="0" fontId="4" fillId="0" borderId="26" xfId="220" applyFont="1" applyBorder="1" applyAlignment="1" applyProtection="1">
      <alignment horizontal="center" vertical="center"/>
      <protection locked="0"/>
    </xf>
    <xf numFmtId="0" fontId="4" fillId="0" borderId="27" xfId="220" applyFont="1" applyBorder="1" applyAlignment="1" applyProtection="1">
      <alignment horizontal="right" vertical="center"/>
      <protection/>
    </xf>
    <xf numFmtId="0" fontId="4" fillId="0" borderId="27" xfId="220" applyFont="1" applyBorder="1" applyAlignment="1" applyProtection="1">
      <alignment horizontal="center" vertical="center"/>
      <protection locked="0"/>
    </xf>
    <xf numFmtId="0" fontId="4" fillId="0" borderId="27" xfId="220" applyFont="1" applyBorder="1" applyAlignment="1" applyProtection="1">
      <alignment horizontal="right" vertical="center"/>
      <protection locked="0"/>
    </xf>
    <xf numFmtId="0" fontId="4" fillId="0" borderId="28" xfId="220" applyFont="1" applyBorder="1" applyAlignment="1" applyProtection="1">
      <alignment horizontal="right" vertical="center"/>
      <protection locked="0"/>
    </xf>
    <xf numFmtId="0" fontId="9" fillId="0" borderId="0" xfId="220" applyFont="1" applyAlignment="1">
      <alignment vertical="center"/>
      <protection/>
    </xf>
    <xf numFmtId="0" fontId="4" fillId="0" borderId="21" xfId="220" applyFont="1" applyBorder="1" applyAlignment="1" applyProtection="1">
      <alignment horizontal="right" vertical="center"/>
      <protection/>
    </xf>
    <xf numFmtId="0" fontId="4" fillId="0" borderId="33" xfId="220" applyFont="1" applyBorder="1" applyAlignment="1" applyProtection="1">
      <alignment horizontal="right" vertical="center"/>
      <protection locked="0"/>
    </xf>
    <xf numFmtId="0" fontId="3" fillId="0" borderId="33" xfId="220" applyFont="1" applyBorder="1" applyAlignment="1">
      <alignment vertical="center"/>
      <protection/>
    </xf>
    <xf numFmtId="0" fontId="3" fillId="0" borderId="33" xfId="220" applyFont="1" applyBorder="1" applyAlignment="1" applyProtection="1">
      <alignment horizontal="right" vertical="center"/>
      <protection locked="0"/>
    </xf>
    <xf numFmtId="0" fontId="0" fillId="0" borderId="33" xfId="220" applyBorder="1" applyAlignment="1">
      <alignment vertical="center"/>
      <protection/>
    </xf>
    <xf numFmtId="0" fontId="4" fillId="0" borderId="34" xfId="220" applyFont="1" applyBorder="1" applyAlignment="1" applyProtection="1">
      <alignment horizontal="right" vertical="center"/>
      <protection locked="0"/>
    </xf>
    <xf numFmtId="0" fontId="0" fillId="0" borderId="20" xfId="220" applyBorder="1" applyAlignment="1">
      <alignment vertical="center"/>
      <protection/>
    </xf>
    <xf numFmtId="0" fontId="9" fillId="0" borderId="0" xfId="220" applyFont="1" applyBorder="1" applyAlignment="1">
      <alignment vertical="center"/>
      <protection/>
    </xf>
    <xf numFmtId="0" fontId="4" fillId="0" borderId="20" xfId="220" applyFont="1" applyBorder="1" applyAlignment="1">
      <alignment vertical="center"/>
      <protection/>
    </xf>
    <xf numFmtId="0" fontId="4" fillId="0" borderId="35" xfId="220" applyFont="1" applyBorder="1" applyAlignment="1" applyProtection="1">
      <alignment horizontal="center" vertical="center"/>
      <protection locked="0"/>
    </xf>
    <xf numFmtId="0" fontId="4" fillId="0" borderId="36" xfId="220" applyFont="1" applyBorder="1" applyAlignment="1" applyProtection="1">
      <alignment horizontal="center" vertical="center"/>
      <protection locked="0"/>
    </xf>
    <xf numFmtId="0" fontId="4" fillId="0" borderId="19" xfId="220" applyFont="1" applyBorder="1" applyAlignment="1">
      <alignment horizontal="center" vertical="center"/>
      <protection/>
    </xf>
    <xf numFmtId="0" fontId="10" fillId="0" borderId="33" xfId="220" applyFont="1" applyBorder="1" applyAlignment="1">
      <alignment horizontal="center" vertical="center"/>
      <protection/>
    </xf>
    <xf numFmtId="0" fontId="10" fillId="0" borderId="22" xfId="220" applyFont="1" applyBorder="1" applyAlignment="1">
      <alignment vertical="center"/>
      <protection/>
    </xf>
    <xf numFmtId="0" fontId="4" fillId="0" borderId="33" xfId="220" applyFont="1" applyBorder="1" applyAlignment="1">
      <alignment vertical="center"/>
      <protection/>
    </xf>
    <xf numFmtId="0" fontId="10" fillId="0" borderId="23" xfId="0" applyFont="1" applyFill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/>
    </xf>
    <xf numFmtId="0" fontId="4" fillId="0" borderId="33" xfId="220" applyFont="1" applyBorder="1" applyAlignment="1" applyProtection="1">
      <alignment horizontal="right" vertical="center"/>
      <protection locked="0"/>
    </xf>
    <xf numFmtId="0" fontId="4" fillId="0" borderId="19" xfId="220" applyFont="1" applyBorder="1" applyAlignment="1" applyProtection="1">
      <alignment vertical="center"/>
      <protection locked="0"/>
    </xf>
    <xf numFmtId="0" fontId="4" fillId="0" borderId="0" xfId="220" applyFont="1" applyBorder="1" applyAlignment="1">
      <alignment vertical="center"/>
      <protection/>
    </xf>
    <xf numFmtId="0" fontId="4" fillId="0" borderId="19" xfId="220" applyFont="1" applyBorder="1" applyAlignment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55" borderId="37" xfId="0" applyNumberFormat="1" applyFont="1" applyFill="1" applyBorder="1" applyAlignment="1" applyProtection="1">
      <alignment horizontal="center" vertical="center"/>
      <protection/>
    </xf>
    <xf numFmtId="0" fontId="3" fillId="55" borderId="20" xfId="0" applyNumberFormat="1" applyFont="1" applyFill="1" applyBorder="1" applyAlignment="1" applyProtection="1">
      <alignment horizontal="center" vertical="center"/>
      <protection/>
    </xf>
    <xf numFmtId="0" fontId="3" fillId="55" borderId="38" xfId="0" applyNumberFormat="1" applyFont="1" applyFill="1" applyBorder="1" applyAlignment="1" applyProtection="1">
      <alignment horizontal="center" vertical="center"/>
      <protection/>
    </xf>
    <xf numFmtId="0" fontId="3" fillId="55" borderId="39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55" borderId="38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55" borderId="29" xfId="0" applyNumberFormat="1" applyFont="1" applyFill="1" applyBorder="1" applyAlignment="1" applyProtection="1">
      <alignment horizontal="center" vertical="center" wrapText="1"/>
      <protection/>
    </xf>
    <xf numFmtId="0" fontId="3" fillId="55" borderId="36" xfId="0" applyNumberFormat="1" applyFont="1" applyFill="1" applyBorder="1" applyAlignment="1" applyProtection="1">
      <alignment horizontal="center" vertical="center" wrapText="1"/>
      <protection/>
    </xf>
    <xf numFmtId="0" fontId="3" fillId="55" borderId="40" xfId="0" applyNumberFormat="1" applyFont="1" applyFill="1" applyBorder="1" applyAlignment="1" applyProtection="1">
      <alignment horizontal="center" vertical="center" wrapText="1"/>
      <protection/>
    </xf>
    <xf numFmtId="0" fontId="3" fillId="55" borderId="41" xfId="0" applyNumberFormat="1" applyFont="1" applyFill="1" applyBorder="1" applyAlignment="1" applyProtection="1">
      <alignment horizontal="center" vertical="center" wrapText="1"/>
      <protection/>
    </xf>
    <xf numFmtId="0" fontId="3" fillId="55" borderId="42" xfId="0" applyNumberFormat="1" applyFont="1" applyFill="1" applyBorder="1" applyAlignment="1" applyProtection="1">
      <alignment horizontal="center" vertical="center"/>
      <protection/>
    </xf>
    <xf numFmtId="0" fontId="3" fillId="55" borderId="43" xfId="0" applyNumberFormat="1" applyFont="1" applyFill="1" applyBorder="1" applyAlignment="1" applyProtection="1">
      <alignment horizontal="center" vertical="center"/>
      <protection/>
    </xf>
    <xf numFmtId="0" fontId="3" fillId="55" borderId="44" xfId="0" applyNumberFormat="1" applyFont="1" applyFill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1" fillId="0" borderId="0" xfId="220" applyFont="1" applyAlignment="1" applyProtection="1">
      <alignment horizontal="center"/>
      <protection locked="0"/>
    </xf>
    <xf numFmtId="0" fontId="4" fillId="0" borderId="46" xfId="220" applyFont="1" applyBorder="1" applyAlignment="1" applyProtection="1">
      <alignment horizontal="center"/>
      <protection locked="0"/>
    </xf>
    <xf numFmtId="0" fontId="4" fillId="0" borderId="45" xfId="220" applyFont="1" applyBorder="1" applyAlignment="1" applyProtection="1">
      <alignment horizontal="center"/>
      <protection locked="0"/>
    </xf>
    <xf numFmtId="0" fontId="4" fillId="0" borderId="42" xfId="220" applyFont="1" applyBorder="1" applyAlignment="1" applyProtection="1">
      <alignment horizontal="center"/>
      <protection locked="0"/>
    </xf>
    <xf numFmtId="0" fontId="4" fillId="0" borderId="43" xfId="220" applyFont="1" applyBorder="1" applyAlignment="1" applyProtection="1">
      <alignment horizontal="center"/>
      <protection locked="0"/>
    </xf>
    <xf numFmtId="0" fontId="4" fillId="0" borderId="44" xfId="220" applyFont="1" applyBorder="1" applyAlignment="1" applyProtection="1">
      <alignment horizontal="center"/>
      <protection locked="0"/>
    </xf>
  </cellXfs>
  <cellStyles count="401">
    <cellStyle name="Normal" xfId="0"/>
    <cellStyle name="_2016年县乡财政平衡" xfId="15"/>
    <cellStyle name="_2016年新宾县一般公共预算收入预算表" xfId="16"/>
    <cellStyle name="20% - 强调文字颜色 1" xfId="17"/>
    <cellStyle name="20% - 强调文字颜色 1 2" xfId="18"/>
    <cellStyle name="20% - 强调文字颜色 1 2 2" xfId="19"/>
    <cellStyle name="20% - 强调文字颜色 1 2 2 2" xfId="20"/>
    <cellStyle name="20% - 强调文字颜色 1 2 3" xfId="21"/>
    <cellStyle name="20% - 强调文字颜色 1 2 3 2" xfId="22"/>
    <cellStyle name="20% - 强调文字颜色 1 3" xfId="23"/>
    <cellStyle name="20% - 强调文字颜色 2" xfId="24"/>
    <cellStyle name="20% - 强调文字颜色 2 2" xfId="25"/>
    <cellStyle name="20% - 强调文字颜色 2 2 2" xfId="26"/>
    <cellStyle name="20% - 强调文字颜色 2 2 2 2" xfId="27"/>
    <cellStyle name="20% - 强调文字颜色 2 2 3" xfId="28"/>
    <cellStyle name="20% - 强调文字颜色 2 2 3 2" xfId="29"/>
    <cellStyle name="20% - 强调文字颜色 2 3" xfId="30"/>
    <cellStyle name="20% - 强调文字颜色 3" xfId="31"/>
    <cellStyle name="20% - 强调文字颜色 3 2" xfId="32"/>
    <cellStyle name="20% - 强调文字颜色 3 2 2" xfId="33"/>
    <cellStyle name="20% - 强调文字颜色 3 2 2 2" xfId="34"/>
    <cellStyle name="20% - 强调文字颜色 3 2 3" xfId="35"/>
    <cellStyle name="20% - 强调文字颜色 3 2 3 2" xfId="36"/>
    <cellStyle name="20% - 强调文字颜色 3 3" xfId="37"/>
    <cellStyle name="20% - 强调文字颜色 4" xfId="38"/>
    <cellStyle name="20% - 强调文字颜色 4 2" xfId="39"/>
    <cellStyle name="20% - 强调文字颜色 4 2 2" xfId="40"/>
    <cellStyle name="20% - 强调文字颜色 4 2 2 2" xfId="41"/>
    <cellStyle name="20% - 强调文字颜色 4 2 3" xfId="42"/>
    <cellStyle name="20% - 强调文字颜色 4 2 3 2" xfId="43"/>
    <cellStyle name="20% - 强调文字颜色 4 3" xfId="44"/>
    <cellStyle name="20% - 强调文字颜色 5" xfId="45"/>
    <cellStyle name="20% - 强调文字颜色 5 2" xfId="46"/>
    <cellStyle name="20% - 强调文字颜色 5 2 2" xfId="47"/>
    <cellStyle name="20% - 强调文字颜色 5 2 2 2" xfId="48"/>
    <cellStyle name="20% - 强调文字颜色 5 2 3" xfId="49"/>
    <cellStyle name="20% - 强调文字颜色 5 2 3 2" xfId="50"/>
    <cellStyle name="20% - 强调文字颜色 5 3" xfId="51"/>
    <cellStyle name="20% - 强调文字颜色 6" xfId="52"/>
    <cellStyle name="20% - 强调文字颜色 6 2" xfId="53"/>
    <cellStyle name="20% - 强调文字颜色 6 2 2" xfId="54"/>
    <cellStyle name="20% - 强调文字颜色 6 2 2 2" xfId="55"/>
    <cellStyle name="20% - 强调文字颜色 6 2 3" xfId="56"/>
    <cellStyle name="20% - 强调文字颜色 6 2 3 2" xfId="57"/>
    <cellStyle name="20% - 强调文字颜色 6 3" xfId="58"/>
    <cellStyle name="40% - 强调文字颜色 1" xfId="59"/>
    <cellStyle name="40% - 强调文字颜色 1 2" xfId="60"/>
    <cellStyle name="40% - 强调文字颜色 1 2 2" xfId="61"/>
    <cellStyle name="40% - 强调文字颜色 1 2 2 2" xfId="62"/>
    <cellStyle name="40% - 强调文字颜色 1 2 3" xfId="63"/>
    <cellStyle name="40% - 强调文字颜色 1 2 3 2" xfId="64"/>
    <cellStyle name="40% - 强调文字颜色 1 3" xfId="65"/>
    <cellStyle name="40% - 强调文字颜色 2" xfId="66"/>
    <cellStyle name="40% - 强调文字颜色 2 2" xfId="67"/>
    <cellStyle name="40% - 强调文字颜色 2 2 2" xfId="68"/>
    <cellStyle name="40% - 强调文字颜色 2 2 2 2" xfId="69"/>
    <cellStyle name="40% - 强调文字颜色 2 2 3" xfId="70"/>
    <cellStyle name="40% - 强调文字颜色 2 2 3 2" xfId="71"/>
    <cellStyle name="40% - 强调文字颜色 2 3" xfId="72"/>
    <cellStyle name="40% - 强调文字颜色 3" xfId="73"/>
    <cellStyle name="40% - 强调文字颜色 3 2" xfId="74"/>
    <cellStyle name="40% - 强调文字颜色 3 2 2" xfId="75"/>
    <cellStyle name="40% - 强调文字颜色 3 2 2 2" xfId="76"/>
    <cellStyle name="40% - 强调文字颜色 3 2 3" xfId="77"/>
    <cellStyle name="40% - 强调文字颜色 3 2 3 2" xfId="78"/>
    <cellStyle name="40% - 强调文字颜色 3 3" xfId="79"/>
    <cellStyle name="40% - 强调文字颜色 4" xfId="80"/>
    <cellStyle name="40% - 强调文字颜色 4 2" xfId="81"/>
    <cellStyle name="40% - 强调文字颜色 4 2 2" xfId="82"/>
    <cellStyle name="40% - 强调文字颜色 4 2 2 2" xfId="83"/>
    <cellStyle name="40% - 强调文字颜色 4 2 3" xfId="84"/>
    <cellStyle name="40% - 强调文字颜色 4 2 3 2" xfId="85"/>
    <cellStyle name="40% - 强调文字颜色 4 3" xfId="86"/>
    <cellStyle name="40% - 强调文字颜色 5" xfId="87"/>
    <cellStyle name="40% - 强调文字颜色 5 2" xfId="88"/>
    <cellStyle name="40% - 强调文字颜色 5 2 2" xfId="89"/>
    <cellStyle name="40% - 强调文字颜色 5 2 2 2" xfId="90"/>
    <cellStyle name="40% - 强调文字颜色 5 2 3" xfId="91"/>
    <cellStyle name="40% - 强调文字颜色 5 2 3 2" xfId="92"/>
    <cellStyle name="40% - 强调文字颜色 5 3" xfId="93"/>
    <cellStyle name="40% - 强调文字颜色 6" xfId="94"/>
    <cellStyle name="40% - 强调文字颜色 6 2" xfId="95"/>
    <cellStyle name="40% - 强调文字颜色 6 2 2" xfId="96"/>
    <cellStyle name="40% - 强调文字颜色 6 2 2 2" xfId="97"/>
    <cellStyle name="40% - 强调文字颜色 6 2 3" xfId="98"/>
    <cellStyle name="40% - 强调文字颜色 6 2 3 2" xfId="99"/>
    <cellStyle name="40% - 强调文字颜色 6 3" xfId="100"/>
    <cellStyle name="60% - 强调文字颜色 1" xfId="101"/>
    <cellStyle name="60% - 强调文字颜色 1 2" xfId="102"/>
    <cellStyle name="60% - 强调文字颜色 1 2 2" xfId="103"/>
    <cellStyle name="60% - 强调文字颜色 1 2 2 2" xfId="104"/>
    <cellStyle name="60% - 强调文字颜色 1 2 3" xfId="105"/>
    <cellStyle name="60% - 强调文字颜色 1 2 3 2" xfId="106"/>
    <cellStyle name="60% - 强调文字颜色 1 3" xfId="107"/>
    <cellStyle name="60% - 强调文字颜色 2" xfId="108"/>
    <cellStyle name="60% - 强调文字颜色 2 2" xfId="109"/>
    <cellStyle name="60% - 强调文字颜色 2 2 2" xfId="110"/>
    <cellStyle name="60% - 强调文字颜色 2 2 2 2" xfId="111"/>
    <cellStyle name="60% - 强调文字颜色 2 2 3" xfId="112"/>
    <cellStyle name="60% - 强调文字颜色 2 2 3 2" xfId="113"/>
    <cellStyle name="60% - 强调文字颜色 2 3" xfId="114"/>
    <cellStyle name="60% - 强调文字颜色 3" xfId="115"/>
    <cellStyle name="60% - 强调文字颜色 3 2" xfId="116"/>
    <cellStyle name="60% - 强调文字颜色 3 2 2" xfId="117"/>
    <cellStyle name="60% - 强调文字颜色 3 2 2 2" xfId="118"/>
    <cellStyle name="60% - 强调文字颜色 3 2 3" xfId="119"/>
    <cellStyle name="60% - 强调文字颜色 3 2 3 2" xfId="120"/>
    <cellStyle name="60% - 强调文字颜色 3 3" xfId="121"/>
    <cellStyle name="60% - 强调文字颜色 4" xfId="122"/>
    <cellStyle name="60% - 强调文字颜色 4 2" xfId="123"/>
    <cellStyle name="60% - 强调文字颜色 4 2 2" xfId="124"/>
    <cellStyle name="60% - 强调文字颜色 4 2 2 2" xfId="125"/>
    <cellStyle name="60% - 强调文字颜色 4 2 3" xfId="126"/>
    <cellStyle name="60% - 强调文字颜色 4 2 3 2" xfId="127"/>
    <cellStyle name="60% - 强调文字颜色 4 3" xfId="128"/>
    <cellStyle name="60% - 强调文字颜色 5" xfId="129"/>
    <cellStyle name="60% - 强调文字颜色 5 2" xfId="130"/>
    <cellStyle name="60% - 强调文字颜色 5 2 2" xfId="131"/>
    <cellStyle name="60% - 强调文字颜色 5 2 2 2" xfId="132"/>
    <cellStyle name="60% - 强调文字颜色 5 2 3" xfId="133"/>
    <cellStyle name="60% - 强调文字颜色 5 2 3 2" xfId="134"/>
    <cellStyle name="60% - 强调文字颜色 5 3" xfId="135"/>
    <cellStyle name="60% - 强调文字颜色 6" xfId="136"/>
    <cellStyle name="60% - 强调文字颜色 6 2" xfId="137"/>
    <cellStyle name="60% - 强调文字颜色 6 2 2" xfId="138"/>
    <cellStyle name="60% - 强调文字颜色 6 2 2 2" xfId="139"/>
    <cellStyle name="60% - 强调文字颜色 6 2 3" xfId="140"/>
    <cellStyle name="60% - 强调文字颜色 6 2 3 2" xfId="141"/>
    <cellStyle name="60% - 强调文字颜色 6 3" xfId="142"/>
    <cellStyle name="no dec" xfId="143"/>
    <cellStyle name="Normal_APR" xfId="144"/>
    <cellStyle name="Percent" xfId="145"/>
    <cellStyle name="标题" xfId="146"/>
    <cellStyle name="标题 1" xfId="147"/>
    <cellStyle name="标题 1 2" xfId="148"/>
    <cellStyle name="标题 1 2 2" xfId="149"/>
    <cellStyle name="标题 1 2 2 2" xfId="150"/>
    <cellStyle name="标题 1 2 3" xfId="151"/>
    <cellStyle name="标题 1 2 3 2" xfId="152"/>
    <cellStyle name="标题 1 3" xfId="153"/>
    <cellStyle name="标题 2" xfId="154"/>
    <cellStyle name="标题 2 2" xfId="155"/>
    <cellStyle name="标题 2 2 2" xfId="156"/>
    <cellStyle name="标题 2 2 2 2" xfId="157"/>
    <cellStyle name="标题 2 2 3" xfId="158"/>
    <cellStyle name="标题 2 2 3 2" xfId="159"/>
    <cellStyle name="标题 2 3" xfId="160"/>
    <cellStyle name="标题 3" xfId="161"/>
    <cellStyle name="标题 3 2" xfId="162"/>
    <cellStyle name="标题 3 2 2" xfId="163"/>
    <cellStyle name="标题 3 2 2 2" xfId="164"/>
    <cellStyle name="标题 3 2 3" xfId="165"/>
    <cellStyle name="标题 3 2 3 2" xfId="166"/>
    <cellStyle name="标题 3 3" xfId="167"/>
    <cellStyle name="标题 4" xfId="168"/>
    <cellStyle name="标题 4 2" xfId="169"/>
    <cellStyle name="标题 4 2 2" xfId="170"/>
    <cellStyle name="标题 4 2 2 2" xfId="171"/>
    <cellStyle name="标题 4 2 3" xfId="172"/>
    <cellStyle name="标题 4 2 3 2" xfId="173"/>
    <cellStyle name="标题 4 3" xfId="174"/>
    <cellStyle name="标题 5" xfId="175"/>
    <cellStyle name="标题 5 2" xfId="176"/>
    <cellStyle name="标题 5 2 2" xfId="177"/>
    <cellStyle name="标题 5 3" xfId="178"/>
    <cellStyle name="标题 5 3 2" xfId="179"/>
    <cellStyle name="标题 6" xfId="180"/>
    <cellStyle name="差" xfId="181"/>
    <cellStyle name="差 2" xfId="182"/>
    <cellStyle name="差 2 2" xfId="183"/>
    <cellStyle name="差 2 2 2" xfId="184"/>
    <cellStyle name="差 2 3" xfId="185"/>
    <cellStyle name="差 2 3 2" xfId="186"/>
    <cellStyle name="差 3" xfId="187"/>
    <cellStyle name="差_2010年12月税收计划完成情况通报表" xfId="188"/>
    <cellStyle name="差_2010年12月税收计划完成情况通报表 2" xfId="189"/>
    <cellStyle name="差_2010年12月税收计划完成情况通报表 2 2" xfId="190"/>
    <cellStyle name="差_2010年12月税收计划完成情况通报表 2 2 2" xfId="191"/>
    <cellStyle name="差_2010年12月税收计划完成情况通报表 2 3" xfId="192"/>
    <cellStyle name="差_2014年一般预入计划(发改委简化表)" xfId="193"/>
    <cellStyle name="差_2014年一般预入计划(发改委简化表) 2" xfId="194"/>
    <cellStyle name="差_2014年一般预入计划(发改委简化表) 2 2" xfId="195"/>
    <cellStyle name="差_2014年一般预入计划(发改委简化表) 2 2 2" xfId="196"/>
    <cellStyle name="差_2014年一般预入计划(发改委简化表) 2 3" xfId="197"/>
    <cellStyle name="差_2014年一般预入计划(市政府下达)" xfId="198"/>
    <cellStyle name="差_2014年一般预入计划(市政府下达) 2" xfId="199"/>
    <cellStyle name="差_2014年一般预入计划(市政府下达) 2 2" xfId="200"/>
    <cellStyle name="差_2014年一般预入计划(市政府下达) 2 2 2" xfId="201"/>
    <cellStyle name="差_2014年一般预入计划(市政府下达) 2 3" xfId="202"/>
    <cellStyle name="差_2015功能预算正式本表4.30" xfId="203"/>
    <cellStyle name="差_2015功能预算正式本表4.30 2" xfId="204"/>
    <cellStyle name="差_2015功能预算正式本表4.30 2 2" xfId="205"/>
    <cellStyle name="差_2015功能预算正式本表4.30 2 2 2" xfId="206"/>
    <cellStyle name="差_2015功能预算正式本表4.30 2 3" xfId="207"/>
    <cellStyle name="差_2015年一般预入计划(简化表)" xfId="208"/>
    <cellStyle name="差_2015年一般预入计划(简化表) 2" xfId="209"/>
    <cellStyle name="差_2015年一般预入计划(简化表) 2 2" xfId="210"/>
    <cellStyle name="差_2015年一般预入计划(简化表) 2 2 2" xfId="211"/>
    <cellStyle name="差_2015年一般预入计划(简化表) 2 3" xfId="212"/>
    <cellStyle name="差_2016年新宾县一般公共预算收入预算表" xfId="213"/>
    <cellStyle name="差_2016年一般预入计划" xfId="214"/>
    <cellStyle name="差_2016年一般预入计划 2" xfId="215"/>
    <cellStyle name="差_2016年一般预入计划 2 2" xfId="216"/>
    <cellStyle name="差_2016年一般预入计划 2 2 2" xfId="217"/>
    <cellStyle name="差_2016年一般预入计划 2 3" xfId="218"/>
    <cellStyle name="常规 10" xfId="219"/>
    <cellStyle name="常规 2" xfId="220"/>
    <cellStyle name="常规 2 2" xfId="221"/>
    <cellStyle name="常规 2 2 2" xfId="222"/>
    <cellStyle name="常规 2 2 2 2" xfId="223"/>
    <cellStyle name="常规 2 2 3" xfId="224"/>
    <cellStyle name="常规 2 2 3 2" xfId="225"/>
    <cellStyle name="常规 2 3" xfId="226"/>
    <cellStyle name="常规 3" xfId="227"/>
    <cellStyle name="常规 3 2" xfId="228"/>
    <cellStyle name="常规 3 2 2" xfId="229"/>
    <cellStyle name="常规 3 3" xfId="230"/>
    <cellStyle name="常规 3 3 2" xfId="231"/>
    <cellStyle name="常规 3 4" xfId="232"/>
    <cellStyle name="常规 4" xfId="233"/>
    <cellStyle name="常规 5" xfId="234"/>
    <cellStyle name="常规 5 2" xfId="235"/>
    <cellStyle name="常规 6" xfId="236"/>
    <cellStyle name="常规 6 2" xfId="237"/>
    <cellStyle name="常规 6 3" xfId="238"/>
    <cellStyle name="常规 7" xfId="239"/>
    <cellStyle name="常规 8" xfId="240"/>
    <cellStyle name="常规 9" xfId="241"/>
    <cellStyle name="常规_2006年元旦加班表（宋金国）" xfId="242"/>
    <cellStyle name="常规_2010年全县一般预算财政收入分级表" xfId="243"/>
    <cellStyle name="Hyperlink" xfId="244"/>
    <cellStyle name="好" xfId="245"/>
    <cellStyle name="好 2" xfId="246"/>
    <cellStyle name="好 2 2" xfId="247"/>
    <cellStyle name="好 2 2 2" xfId="248"/>
    <cellStyle name="好 2 3" xfId="249"/>
    <cellStyle name="好 2 3 2" xfId="250"/>
    <cellStyle name="好 3" xfId="251"/>
    <cellStyle name="好_2010年12月税收计划完成情况通报表" xfId="252"/>
    <cellStyle name="好_2010年12月税收计划完成情况通报表 2" xfId="253"/>
    <cellStyle name="好_2010年12月税收计划完成情况通报表 2 2" xfId="254"/>
    <cellStyle name="好_2010年12月税收计划完成情况通报表 2 2 2" xfId="255"/>
    <cellStyle name="好_2010年12月税收计划完成情况通报表 2 3" xfId="256"/>
    <cellStyle name="好_2014年一般预入计划(发改委简化表)" xfId="257"/>
    <cellStyle name="好_2014年一般预入计划(发改委简化表) 2" xfId="258"/>
    <cellStyle name="好_2014年一般预入计划(发改委简化表) 2 2" xfId="259"/>
    <cellStyle name="好_2014年一般预入计划(发改委简化表) 2 2 2" xfId="260"/>
    <cellStyle name="好_2014年一般预入计划(发改委简化表) 2 3" xfId="261"/>
    <cellStyle name="好_2014年一般预入计划(市政府下达)" xfId="262"/>
    <cellStyle name="好_2014年一般预入计划(市政府下达) 2" xfId="263"/>
    <cellStyle name="好_2014年一般预入计划(市政府下达) 2 2" xfId="264"/>
    <cellStyle name="好_2014年一般预入计划(市政府下达) 2 2 2" xfId="265"/>
    <cellStyle name="好_2014年一般预入计划(市政府下达) 2 3" xfId="266"/>
    <cellStyle name="好_2015功能预算正式本表4.30" xfId="267"/>
    <cellStyle name="好_2015功能预算正式本表4.30 2" xfId="268"/>
    <cellStyle name="好_2015功能预算正式本表4.30 2 2" xfId="269"/>
    <cellStyle name="好_2015功能预算正式本表4.30 2 2 2" xfId="270"/>
    <cellStyle name="好_2015功能预算正式本表4.30 2 3" xfId="271"/>
    <cellStyle name="好_2015年一般预入计划(简化表)" xfId="272"/>
    <cellStyle name="好_2015年一般预入计划(简化表) 2" xfId="273"/>
    <cellStyle name="好_2015年一般预入计划(简化表) 2 2" xfId="274"/>
    <cellStyle name="好_2015年一般预入计划(简化表) 2 2 2" xfId="275"/>
    <cellStyle name="好_2015年一般预入计划(简化表) 2 3" xfId="276"/>
    <cellStyle name="好_2016年新宾县一般公共预算收入预算表" xfId="277"/>
    <cellStyle name="好_2016年一般预入计划" xfId="278"/>
    <cellStyle name="好_2016年一般预入计划 2" xfId="279"/>
    <cellStyle name="好_2016年一般预入计划 2 2" xfId="280"/>
    <cellStyle name="好_2016年一般预入计划 2 2 2" xfId="281"/>
    <cellStyle name="好_2016年一般预入计划 2 3" xfId="282"/>
    <cellStyle name="汇总" xfId="283"/>
    <cellStyle name="汇总 2" xfId="284"/>
    <cellStyle name="汇总 2 2" xfId="285"/>
    <cellStyle name="汇总 2 2 2" xfId="286"/>
    <cellStyle name="汇总 2 3" xfId="287"/>
    <cellStyle name="汇总 2 3 2" xfId="288"/>
    <cellStyle name="汇总 3" xfId="289"/>
    <cellStyle name="Currency" xfId="290"/>
    <cellStyle name="Currency [0]" xfId="291"/>
    <cellStyle name="计算" xfId="292"/>
    <cellStyle name="计算 2" xfId="293"/>
    <cellStyle name="计算 2 2" xfId="294"/>
    <cellStyle name="计算 2 2 2" xfId="295"/>
    <cellStyle name="计算 2 3" xfId="296"/>
    <cellStyle name="计算 2 3 2" xfId="297"/>
    <cellStyle name="计算 3" xfId="298"/>
    <cellStyle name="检查单元格" xfId="299"/>
    <cellStyle name="检查单元格 2" xfId="300"/>
    <cellStyle name="检查单元格 2 2" xfId="301"/>
    <cellStyle name="检查单元格 2 2 2" xfId="302"/>
    <cellStyle name="检查单元格 2 3" xfId="303"/>
    <cellStyle name="检查单元格 2 3 2" xfId="304"/>
    <cellStyle name="检查单元格 3" xfId="305"/>
    <cellStyle name="解释性文本" xfId="306"/>
    <cellStyle name="解释性文本 2" xfId="307"/>
    <cellStyle name="解释性文本 2 2" xfId="308"/>
    <cellStyle name="解释性文本 2 2 2" xfId="309"/>
    <cellStyle name="解释性文本 2 3" xfId="310"/>
    <cellStyle name="解释性文本 2 3 2" xfId="311"/>
    <cellStyle name="解释性文本 3" xfId="312"/>
    <cellStyle name="警告文本" xfId="313"/>
    <cellStyle name="警告文本 2" xfId="314"/>
    <cellStyle name="警告文本 2 2" xfId="315"/>
    <cellStyle name="警告文本 2 2 2" xfId="316"/>
    <cellStyle name="警告文本 2 3" xfId="317"/>
    <cellStyle name="警告文本 2 3 2" xfId="318"/>
    <cellStyle name="警告文本 3" xfId="319"/>
    <cellStyle name="链接单元格" xfId="320"/>
    <cellStyle name="链接单元格 2" xfId="321"/>
    <cellStyle name="链接单元格 2 2" xfId="322"/>
    <cellStyle name="链接单元格 2 2 2" xfId="323"/>
    <cellStyle name="链接单元格 2 3" xfId="324"/>
    <cellStyle name="链接单元格 2 3 2" xfId="325"/>
    <cellStyle name="链接单元格 3" xfId="326"/>
    <cellStyle name="普通_97-917" xfId="327"/>
    <cellStyle name="千分位[0]_laroux" xfId="328"/>
    <cellStyle name="千分位_97-917" xfId="329"/>
    <cellStyle name="千位[0]_1" xfId="330"/>
    <cellStyle name="千位_1" xfId="331"/>
    <cellStyle name="Comma" xfId="332"/>
    <cellStyle name="千位分隔 2" xfId="333"/>
    <cellStyle name="千位分隔 2 2" xfId="334"/>
    <cellStyle name="千位分隔 2 2 2" xfId="335"/>
    <cellStyle name="千位分隔 2 3" xfId="336"/>
    <cellStyle name="千位分隔 2 3 2" xfId="337"/>
    <cellStyle name="千位分隔 2 4" xfId="338"/>
    <cellStyle name="千位分隔 3" xfId="339"/>
    <cellStyle name="Comma [0]" xfId="340"/>
    <cellStyle name="强调文字颜色 1" xfId="341"/>
    <cellStyle name="强调文字颜色 1 2" xfId="342"/>
    <cellStyle name="强调文字颜色 1 2 2" xfId="343"/>
    <cellStyle name="强调文字颜色 1 2 2 2" xfId="344"/>
    <cellStyle name="强调文字颜色 1 2 3" xfId="345"/>
    <cellStyle name="强调文字颜色 1 2 3 2" xfId="346"/>
    <cellStyle name="强调文字颜色 1 3" xfId="347"/>
    <cellStyle name="强调文字颜色 2" xfId="348"/>
    <cellStyle name="强调文字颜色 2 2" xfId="349"/>
    <cellStyle name="强调文字颜色 2 2 2" xfId="350"/>
    <cellStyle name="强调文字颜色 2 2 2 2" xfId="351"/>
    <cellStyle name="强调文字颜色 2 2 3" xfId="352"/>
    <cellStyle name="强调文字颜色 2 2 3 2" xfId="353"/>
    <cellStyle name="强调文字颜色 2 3" xfId="354"/>
    <cellStyle name="强调文字颜色 3" xfId="355"/>
    <cellStyle name="强调文字颜色 3 2" xfId="356"/>
    <cellStyle name="强调文字颜色 3 2 2" xfId="357"/>
    <cellStyle name="强调文字颜色 3 2 2 2" xfId="358"/>
    <cellStyle name="强调文字颜色 3 2 3" xfId="359"/>
    <cellStyle name="强调文字颜色 3 2 3 2" xfId="360"/>
    <cellStyle name="强调文字颜色 3 3" xfId="361"/>
    <cellStyle name="强调文字颜色 4" xfId="362"/>
    <cellStyle name="强调文字颜色 4 2" xfId="363"/>
    <cellStyle name="强调文字颜色 4 2 2" xfId="364"/>
    <cellStyle name="强调文字颜色 4 2 2 2" xfId="365"/>
    <cellStyle name="强调文字颜色 4 2 3" xfId="366"/>
    <cellStyle name="强调文字颜色 4 2 3 2" xfId="367"/>
    <cellStyle name="强调文字颜色 4 3" xfId="368"/>
    <cellStyle name="强调文字颜色 5" xfId="369"/>
    <cellStyle name="强调文字颜色 5 2" xfId="370"/>
    <cellStyle name="强调文字颜色 5 2 2" xfId="371"/>
    <cellStyle name="强调文字颜色 5 2 2 2" xfId="372"/>
    <cellStyle name="强调文字颜色 5 2 3" xfId="373"/>
    <cellStyle name="强调文字颜色 5 2 3 2" xfId="374"/>
    <cellStyle name="强调文字颜色 5 3" xfId="375"/>
    <cellStyle name="强调文字颜色 6" xfId="376"/>
    <cellStyle name="强调文字颜色 6 2" xfId="377"/>
    <cellStyle name="强调文字颜色 6 2 2" xfId="378"/>
    <cellStyle name="强调文字颜色 6 2 2 2" xfId="379"/>
    <cellStyle name="强调文字颜色 6 2 3" xfId="380"/>
    <cellStyle name="强调文字颜色 6 2 3 2" xfId="381"/>
    <cellStyle name="强调文字颜色 6 3" xfId="382"/>
    <cellStyle name="适中" xfId="383"/>
    <cellStyle name="适中 2" xfId="384"/>
    <cellStyle name="适中 2 2" xfId="385"/>
    <cellStyle name="适中 2 2 2" xfId="386"/>
    <cellStyle name="适中 2 3" xfId="387"/>
    <cellStyle name="适中 2 3 2" xfId="388"/>
    <cellStyle name="适中 3" xfId="389"/>
    <cellStyle name="输出" xfId="390"/>
    <cellStyle name="输出 2" xfId="391"/>
    <cellStyle name="输出 2 2" xfId="392"/>
    <cellStyle name="输出 2 2 2" xfId="393"/>
    <cellStyle name="输出 2 3" xfId="394"/>
    <cellStyle name="输出 2 3 2" xfId="395"/>
    <cellStyle name="输出 3" xfId="396"/>
    <cellStyle name="输入" xfId="397"/>
    <cellStyle name="输入 2" xfId="398"/>
    <cellStyle name="输入 2 2" xfId="399"/>
    <cellStyle name="输入 2 2 2" xfId="400"/>
    <cellStyle name="输入 2 3" xfId="401"/>
    <cellStyle name="输入 2 3 2" xfId="402"/>
    <cellStyle name="输入 3" xfId="403"/>
    <cellStyle name="未定义" xfId="404"/>
    <cellStyle name="样式 1" xfId="405"/>
    <cellStyle name="Followed Hyperlink" xfId="406"/>
    <cellStyle name="注释" xfId="407"/>
    <cellStyle name="注释 2" xfId="408"/>
    <cellStyle name="注释 2 2" xfId="409"/>
    <cellStyle name="注释 2 2 2" xfId="410"/>
    <cellStyle name="注释 2 3" xfId="411"/>
    <cellStyle name="注释 2 3 2" xfId="412"/>
    <cellStyle name="注释 3" xfId="413"/>
    <cellStyle name="注释 4" xfId="4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showZero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7" sqref="D67"/>
    </sheetView>
  </sheetViews>
  <sheetFormatPr defaultColWidth="9.00390625" defaultRowHeight="14.25"/>
  <cols>
    <col min="1" max="1" width="28.125" style="0" customWidth="1"/>
    <col min="2" max="2" width="10.00390625" style="0" customWidth="1"/>
    <col min="3" max="3" width="9.125" style="0" customWidth="1"/>
    <col min="4" max="4" width="8.50390625" style="0" customWidth="1"/>
    <col min="5" max="5" width="8.625" style="0" customWidth="1"/>
    <col min="6" max="6" width="9.50390625" style="0" customWidth="1"/>
    <col min="7" max="7" width="8.75390625" style="0" customWidth="1"/>
    <col min="8" max="8" width="9.375" style="0" customWidth="1"/>
    <col min="9" max="9" width="11.375" style="0" bestFit="1" customWidth="1"/>
    <col min="10" max="10" width="9.75390625" style="0" customWidth="1"/>
    <col min="11" max="11" width="9.875" style="0" customWidth="1"/>
  </cols>
  <sheetData>
    <row r="1" spans="1:11" ht="22.5">
      <c r="A1" s="122" t="s">
        <v>113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5" thickBot="1">
      <c r="A2" s="14" t="s">
        <v>32</v>
      </c>
      <c r="B2" s="14"/>
      <c r="C2" s="14"/>
      <c r="D2" s="14"/>
      <c r="E2" s="14"/>
      <c r="F2" s="14"/>
      <c r="G2" s="14"/>
      <c r="H2" s="14"/>
      <c r="I2" s="14"/>
      <c r="J2" s="14"/>
      <c r="K2" s="14" t="s">
        <v>33</v>
      </c>
    </row>
    <row r="3" spans="1:11" ht="15" customHeight="1">
      <c r="A3" s="123" t="s">
        <v>0</v>
      </c>
      <c r="B3" s="125" t="s">
        <v>114</v>
      </c>
      <c r="C3" s="125"/>
      <c r="D3" s="125"/>
      <c r="E3" s="125" t="s">
        <v>115</v>
      </c>
      <c r="F3" s="125"/>
      <c r="G3" s="125"/>
      <c r="H3" s="125" t="s">
        <v>85</v>
      </c>
      <c r="I3" s="125"/>
      <c r="J3" s="125"/>
      <c r="K3" s="126"/>
    </row>
    <row r="4" spans="1:11" ht="15" customHeight="1">
      <c r="A4" s="124"/>
      <c r="B4" s="1" t="s">
        <v>1</v>
      </c>
      <c r="C4" s="1" t="s">
        <v>2</v>
      </c>
      <c r="D4" s="1" t="s">
        <v>3</v>
      </c>
      <c r="E4" s="1" t="s">
        <v>1</v>
      </c>
      <c r="F4" s="1" t="s">
        <v>2</v>
      </c>
      <c r="G4" s="1" t="s">
        <v>3</v>
      </c>
      <c r="H4" s="1" t="s">
        <v>4</v>
      </c>
      <c r="I4" s="1" t="s">
        <v>5</v>
      </c>
      <c r="J4" s="1" t="s">
        <v>6</v>
      </c>
      <c r="K4" s="15" t="s">
        <v>7</v>
      </c>
    </row>
    <row r="5" spans="1:11" ht="15" customHeight="1">
      <c r="A5" s="17" t="s">
        <v>110</v>
      </c>
      <c r="B5" s="34">
        <f aca="true" t="shared" si="0" ref="B5:G5">B6+B25</f>
        <v>38721</v>
      </c>
      <c r="C5" s="34">
        <f t="shared" si="0"/>
        <v>16197</v>
      </c>
      <c r="D5" s="34">
        <f t="shared" si="0"/>
        <v>22524</v>
      </c>
      <c r="E5" s="34">
        <f t="shared" si="0"/>
        <v>39000</v>
      </c>
      <c r="F5" s="34">
        <f t="shared" si="0"/>
        <v>18300</v>
      </c>
      <c r="G5" s="34">
        <f t="shared" si="0"/>
        <v>20700</v>
      </c>
      <c r="H5" s="34">
        <f>B5-E5</f>
        <v>-279</v>
      </c>
      <c r="I5" s="35">
        <f>H5/E5*100</f>
        <v>-0.7153846153846154</v>
      </c>
      <c r="J5" s="34">
        <f>C5-F5</f>
        <v>-2103</v>
      </c>
      <c r="K5" s="36">
        <f>J5/F5*100</f>
        <v>-11.491803278688524</v>
      </c>
    </row>
    <row r="6" spans="1:11" ht="15" customHeight="1">
      <c r="A6" s="16" t="s">
        <v>8</v>
      </c>
      <c r="B6" s="34">
        <f aca="true" t="shared" si="1" ref="B6:G6">B7+B8+B9+B12+B15+B16+B17+B18+B19+B20+B21+B22+B23+B24</f>
        <v>29459</v>
      </c>
      <c r="C6" s="34">
        <f t="shared" si="1"/>
        <v>7241</v>
      </c>
      <c r="D6" s="34">
        <f t="shared" si="1"/>
        <v>22218</v>
      </c>
      <c r="E6" s="34">
        <f t="shared" si="1"/>
        <v>28070</v>
      </c>
      <c r="F6" s="34">
        <f t="shared" si="1"/>
        <v>7534</v>
      </c>
      <c r="G6" s="34">
        <f t="shared" si="1"/>
        <v>20536</v>
      </c>
      <c r="H6" s="34">
        <f aca="true" t="shared" si="2" ref="H6:H61">B6-E6</f>
        <v>1389</v>
      </c>
      <c r="I6" s="35">
        <f aca="true" t="shared" si="3" ref="I6:I61">H6/E6*100</f>
        <v>4.94834342714642</v>
      </c>
      <c r="J6" s="34">
        <f aca="true" t="shared" si="4" ref="J6:J61">C6-F6</f>
        <v>-293</v>
      </c>
      <c r="K6" s="36">
        <f aca="true" t="shared" si="5" ref="K6:K61">J6/F6*100</f>
        <v>-3.8890363684629676</v>
      </c>
    </row>
    <row r="7" spans="1:11" ht="15" customHeight="1">
      <c r="A7" s="16" t="s">
        <v>116</v>
      </c>
      <c r="B7" s="34">
        <f>SUM(C7:D7)</f>
        <v>16815</v>
      </c>
      <c r="C7" s="40">
        <v>2672</v>
      </c>
      <c r="D7" s="41">
        <v>14143</v>
      </c>
      <c r="E7" s="34">
        <f>SUM(F7:G7)</f>
        <v>15435</v>
      </c>
      <c r="F7" s="40">
        <v>2935</v>
      </c>
      <c r="G7" s="40">
        <v>12500</v>
      </c>
      <c r="H7" s="34">
        <f t="shared" si="2"/>
        <v>1380</v>
      </c>
      <c r="I7" s="35">
        <f t="shared" si="3"/>
        <v>8.940719144800777</v>
      </c>
      <c r="J7" s="34">
        <f t="shared" si="4"/>
        <v>-263</v>
      </c>
      <c r="K7" s="36">
        <f t="shared" si="5"/>
        <v>-8.960817717206133</v>
      </c>
    </row>
    <row r="8" spans="1:11" ht="15" customHeight="1">
      <c r="A8" s="16" t="s">
        <v>119</v>
      </c>
      <c r="B8" s="34">
        <f aca="true" t="shared" si="6" ref="B8:B32">SUM(C8:D8)</f>
        <v>73</v>
      </c>
      <c r="C8" s="40"/>
      <c r="D8" s="41">
        <v>73</v>
      </c>
      <c r="E8" s="34">
        <f aca="true" t="shared" si="7" ref="E8:E24">SUM(F8:G8)</f>
        <v>73</v>
      </c>
      <c r="F8" s="40"/>
      <c r="G8" s="40">
        <v>73</v>
      </c>
      <c r="H8" s="34">
        <f t="shared" si="2"/>
        <v>0</v>
      </c>
      <c r="I8" s="35">
        <f t="shared" si="3"/>
        <v>0</v>
      </c>
      <c r="J8" s="34">
        <f t="shared" si="4"/>
        <v>0</v>
      </c>
      <c r="K8" s="36"/>
    </row>
    <row r="9" spans="1:11" ht="15" customHeight="1">
      <c r="A9" s="16" t="s">
        <v>80</v>
      </c>
      <c r="B9" s="34">
        <f aca="true" t="shared" si="8" ref="B9:G9">SUM(B10:B11)</f>
        <v>3324</v>
      </c>
      <c r="C9" s="34">
        <f t="shared" si="8"/>
        <v>572</v>
      </c>
      <c r="D9" s="34">
        <f t="shared" si="8"/>
        <v>2752</v>
      </c>
      <c r="E9" s="34">
        <f t="shared" si="8"/>
        <v>3440</v>
      </c>
      <c r="F9" s="34">
        <f t="shared" si="8"/>
        <v>594</v>
      </c>
      <c r="G9" s="34">
        <f t="shared" si="8"/>
        <v>2846</v>
      </c>
      <c r="H9" s="34">
        <f t="shared" si="2"/>
        <v>-116</v>
      </c>
      <c r="I9" s="35">
        <f t="shared" si="3"/>
        <v>-3.372093023255814</v>
      </c>
      <c r="J9" s="34">
        <f t="shared" si="4"/>
        <v>-22</v>
      </c>
      <c r="K9" s="36">
        <f t="shared" si="5"/>
        <v>-3.7037037037037033</v>
      </c>
    </row>
    <row r="10" spans="1:11" ht="15" customHeight="1">
      <c r="A10" s="3" t="s">
        <v>46</v>
      </c>
      <c r="B10" s="34">
        <f>SUM(C10:D10)</f>
        <v>2619</v>
      </c>
      <c r="C10" s="40">
        <v>434</v>
      </c>
      <c r="D10" s="41">
        <v>2185</v>
      </c>
      <c r="E10" s="34">
        <f>SUM(F10:G10)</f>
        <v>2640</v>
      </c>
      <c r="F10" s="40">
        <v>434</v>
      </c>
      <c r="G10" s="40">
        <v>2206</v>
      </c>
      <c r="H10" s="34">
        <f t="shared" si="2"/>
        <v>-21</v>
      </c>
      <c r="I10" s="35">
        <f t="shared" si="3"/>
        <v>-0.7954545454545454</v>
      </c>
      <c r="J10" s="34">
        <f t="shared" si="4"/>
        <v>0</v>
      </c>
      <c r="K10" s="36">
        <f t="shared" si="5"/>
        <v>0</v>
      </c>
    </row>
    <row r="11" spans="1:11" ht="15" customHeight="1">
      <c r="A11" s="4" t="s">
        <v>48</v>
      </c>
      <c r="B11" s="34">
        <f>SUM(C11:D11)</f>
        <v>705</v>
      </c>
      <c r="C11" s="40">
        <v>138</v>
      </c>
      <c r="D11" s="41">
        <v>567</v>
      </c>
      <c r="E11" s="34">
        <f>SUM(F11:G11)</f>
        <v>800</v>
      </c>
      <c r="F11" s="40">
        <v>160</v>
      </c>
      <c r="G11" s="40">
        <v>640</v>
      </c>
      <c r="H11" s="34">
        <f t="shared" si="2"/>
        <v>-95</v>
      </c>
      <c r="I11" s="35">
        <f t="shared" si="3"/>
        <v>-11.875</v>
      </c>
      <c r="J11" s="34">
        <f t="shared" si="4"/>
        <v>-22</v>
      </c>
      <c r="K11" s="36">
        <f t="shared" si="5"/>
        <v>-13.750000000000002</v>
      </c>
    </row>
    <row r="12" spans="1:11" ht="15" customHeight="1">
      <c r="A12" s="16" t="s">
        <v>81</v>
      </c>
      <c r="B12" s="34">
        <f aca="true" t="shared" si="9" ref="B12:G12">SUM(B13:B14)</f>
        <v>720</v>
      </c>
      <c r="C12" s="34">
        <f t="shared" si="9"/>
        <v>206</v>
      </c>
      <c r="D12" s="34">
        <f t="shared" si="9"/>
        <v>514</v>
      </c>
      <c r="E12" s="34">
        <f t="shared" si="9"/>
        <v>680</v>
      </c>
      <c r="F12" s="34">
        <f t="shared" si="9"/>
        <v>175</v>
      </c>
      <c r="G12" s="34">
        <f t="shared" si="9"/>
        <v>505</v>
      </c>
      <c r="H12" s="34">
        <f t="shared" si="2"/>
        <v>40</v>
      </c>
      <c r="I12" s="35">
        <f t="shared" si="3"/>
        <v>5.88235294117647</v>
      </c>
      <c r="J12" s="34">
        <f t="shared" si="4"/>
        <v>31</v>
      </c>
      <c r="K12" s="36">
        <f t="shared" si="5"/>
        <v>17.71428571428571</v>
      </c>
    </row>
    <row r="13" spans="1:11" ht="15" customHeight="1">
      <c r="A13" s="3" t="s">
        <v>47</v>
      </c>
      <c r="B13" s="34">
        <f>SUM(C13:D13)</f>
        <v>0</v>
      </c>
      <c r="C13" s="40"/>
      <c r="D13" s="41"/>
      <c r="E13" s="34">
        <f>SUM(F13:G13)</f>
        <v>0</v>
      </c>
      <c r="F13" s="40"/>
      <c r="G13" s="40"/>
      <c r="H13" s="34">
        <f t="shared" si="2"/>
        <v>0</v>
      </c>
      <c r="I13" s="35"/>
      <c r="J13" s="34">
        <f t="shared" si="4"/>
        <v>0</v>
      </c>
      <c r="K13" s="36"/>
    </row>
    <row r="14" spans="1:11" ht="15" customHeight="1">
      <c r="A14" s="4" t="s">
        <v>49</v>
      </c>
      <c r="B14" s="34">
        <f>SUM(C14:D14)</f>
        <v>720</v>
      </c>
      <c r="C14" s="40">
        <v>206</v>
      </c>
      <c r="D14" s="41">
        <v>514</v>
      </c>
      <c r="E14" s="34">
        <f>SUM(F14:G14)</f>
        <v>680</v>
      </c>
      <c r="F14" s="40">
        <v>175</v>
      </c>
      <c r="G14" s="40">
        <v>505</v>
      </c>
      <c r="H14" s="34">
        <f t="shared" si="2"/>
        <v>40</v>
      </c>
      <c r="I14" s="35">
        <f t="shared" si="3"/>
        <v>5.88235294117647</v>
      </c>
      <c r="J14" s="34">
        <f t="shared" si="4"/>
        <v>31</v>
      </c>
      <c r="K14" s="36">
        <f t="shared" si="5"/>
        <v>17.71428571428571</v>
      </c>
    </row>
    <row r="15" spans="1:11" ht="15" customHeight="1">
      <c r="A15" s="16" t="s">
        <v>9</v>
      </c>
      <c r="B15" s="34">
        <f t="shared" si="6"/>
        <v>562</v>
      </c>
      <c r="C15" s="40">
        <v>128</v>
      </c>
      <c r="D15" s="41">
        <v>434</v>
      </c>
      <c r="E15" s="34">
        <f t="shared" si="7"/>
        <v>530</v>
      </c>
      <c r="F15" s="40">
        <v>265</v>
      </c>
      <c r="G15" s="40">
        <v>265</v>
      </c>
      <c r="H15" s="34">
        <f t="shared" si="2"/>
        <v>32</v>
      </c>
      <c r="I15" s="35">
        <f t="shared" si="3"/>
        <v>6.037735849056604</v>
      </c>
      <c r="J15" s="34">
        <f t="shared" si="4"/>
        <v>-137</v>
      </c>
      <c r="K15" s="36">
        <f t="shared" si="5"/>
        <v>-51.698113207547166</v>
      </c>
    </row>
    <row r="16" spans="1:11" ht="15" customHeight="1">
      <c r="A16" s="16" t="s">
        <v>10</v>
      </c>
      <c r="B16" s="34">
        <f t="shared" si="6"/>
        <v>1236</v>
      </c>
      <c r="C16" s="40">
        <v>1236</v>
      </c>
      <c r="D16" s="40">
        <v>0</v>
      </c>
      <c r="E16" s="34">
        <f t="shared" si="7"/>
        <v>1200</v>
      </c>
      <c r="F16" s="41">
        <v>1200</v>
      </c>
      <c r="G16" s="41"/>
      <c r="H16" s="34">
        <f t="shared" si="2"/>
        <v>36</v>
      </c>
      <c r="I16" s="35">
        <f t="shared" si="3"/>
        <v>3</v>
      </c>
      <c r="J16" s="34">
        <f t="shared" si="4"/>
        <v>36</v>
      </c>
      <c r="K16" s="36">
        <f t="shared" si="5"/>
        <v>3</v>
      </c>
    </row>
    <row r="17" spans="1:11" ht="15" customHeight="1">
      <c r="A17" s="16" t="s">
        <v>11</v>
      </c>
      <c r="B17" s="34">
        <f t="shared" si="6"/>
        <v>1149</v>
      </c>
      <c r="C17" s="34">
        <v>566</v>
      </c>
      <c r="D17" s="34">
        <v>583</v>
      </c>
      <c r="E17" s="34">
        <f t="shared" si="7"/>
        <v>1130</v>
      </c>
      <c r="F17" s="40">
        <v>512</v>
      </c>
      <c r="G17" s="40">
        <v>618</v>
      </c>
      <c r="H17" s="34">
        <f t="shared" si="2"/>
        <v>19</v>
      </c>
      <c r="I17" s="35">
        <f t="shared" si="3"/>
        <v>1.6814159292035398</v>
      </c>
      <c r="J17" s="34">
        <f t="shared" si="4"/>
        <v>54</v>
      </c>
      <c r="K17" s="36">
        <f t="shared" si="5"/>
        <v>10.546875</v>
      </c>
    </row>
    <row r="18" spans="1:11" ht="15" customHeight="1">
      <c r="A18" s="16" t="s">
        <v>12</v>
      </c>
      <c r="B18" s="34">
        <f t="shared" si="6"/>
        <v>1114</v>
      </c>
      <c r="C18" s="34">
        <v>54</v>
      </c>
      <c r="D18" s="34">
        <v>1060</v>
      </c>
      <c r="E18" s="34">
        <f t="shared" si="7"/>
        <v>920</v>
      </c>
      <c r="F18" s="41">
        <v>49</v>
      </c>
      <c r="G18" s="41">
        <v>871</v>
      </c>
      <c r="H18" s="34">
        <f t="shared" si="2"/>
        <v>194</v>
      </c>
      <c r="I18" s="35">
        <f t="shared" si="3"/>
        <v>21.086956521739133</v>
      </c>
      <c r="J18" s="34">
        <f t="shared" si="4"/>
        <v>5</v>
      </c>
      <c r="K18" s="36">
        <f t="shared" si="5"/>
        <v>10.204081632653061</v>
      </c>
    </row>
    <row r="19" spans="1:11" ht="15" customHeight="1">
      <c r="A19" s="16" t="s">
        <v>13</v>
      </c>
      <c r="B19" s="34">
        <f t="shared" si="6"/>
        <v>1301</v>
      </c>
      <c r="C19" s="34">
        <v>364</v>
      </c>
      <c r="D19" s="34">
        <v>937</v>
      </c>
      <c r="E19" s="34">
        <f t="shared" si="7"/>
        <v>1240</v>
      </c>
      <c r="F19" s="40">
        <v>302</v>
      </c>
      <c r="G19" s="40">
        <v>938</v>
      </c>
      <c r="H19" s="34">
        <f t="shared" si="2"/>
        <v>61</v>
      </c>
      <c r="I19" s="35">
        <f t="shared" si="3"/>
        <v>4.919354838709678</v>
      </c>
      <c r="J19" s="34">
        <f t="shared" si="4"/>
        <v>62</v>
      </c>
      <c r="K19" s="36">
        <f t="shared" si="5"/>
        <v>20.52980132450331</v>
      </c>
    </row>
    <row r="20" spans="1:11" ht="15" customHeight="1">
      <c r="A20" s="16" t="s">
        <v>14</v>
      </c>
      <c r="B20" s="34">
        <f t="shared" si="6"/>
        <v>411</v>
      </c>
      <c r="C20" s="34">
        <v>164</v>
      </c>
      <c r="D20" s="34">
        <v>247</v>
      </c>
      <c r="E20" s="34">
        <f t="shared" si="7"/>
        <v>490</v>
      </c>
      <c r="F20" s="40">
        <v>132</v>
      </c>
      <c r="G20" s="40">
        <v>358</v>
      </c>
      <c r="H20" s="34">
        <f t="shared" si="2"/>
        <v>-79</v>
      </c>
      <c r="I20" s="35">
        <f t="shared" si="3"/>
        <v>-16.122448979591837</v>
      </c>
      <c r="J20" s="34">
        <f t="shared" si="4"/>
        <v>32</v>
      </c>
      <c r="K20" s="36">
        <f t="shared" si="5"/>
        <v>24.242424242424242</v>
      </c>
    </row>
    <row r="21" spans="1:11" ht="15" customHeight="1">
      <c r="A21" s="16" t="s">
        <v>15</v>
      </c>
      <c r="B21" s="34">
        <f t="shared" si="6"/>
        <v>717</v>
      </c>
      <c r="C21" s="34">
        <v>717</v>
      </c>
      <c r="D21" s="34"/>
      <c r="E21" s="34">
        <f t="shared" si="7"/>
        <v>720</v>
      </c>
      <c r="F21" s="40">
        <v>720</v>
      </c>
      <c r="G21" s="40">
        <v>0</v>
      </c>
      <c r="H21" s="34">
        <f t="shared" si="2"/>
        <v>-3</v>
      </c>
      <c r="I21" s="35">
        <f t="shared" si="3"/>
        <v>-0.4166666666666667</v>
      </c>
      <c r="J21" s="34">
        <f t="shared" si="4"/>
        <v>-3</v>
      </c>
      <c r="K21" s="36">
        <f t="shared" si="5"/>
        <v>-0.4166666666666667</v>
      </c>
    </row>
    <row r="22" spans="1:11" ht="15" customHeight="1">
      <c r="A22" s="16" t="s">
        <v>16</v>
      </c>
      <c r="B22" s="34">
        <f t="shared" si="6"/>
        <v>152</v>
      </c>
      <c r="C22" s="34"/>
      <c r="D22" s="34">
        <v>152</v>
      </c>
      <c r="E22" s="34">
        <f t="shared" si="7"/>
        <v>232</v>
      </c>
      <c r="F22" s="40">
        <v>0</v>
      </c>
      <c r="G22" s="40">
        <v>232</v>
      </c>
      <c r="H22" s="34">
        <f t="shared" si="2"/>
        <v>-80</v>
      </c>
      <c r="I22" s="35">
        <f t="shared" si="3"/>
        <v>-34.48275862068966</v>
      </c>
      <c r="J22" s="34">
        <f t="shared" si="4"/>
        <v>0</v>
      </c>
      <c r="K22" s="36"/>
    </row>
    <row r="23" spans="1:11" ht="15" customHeight="1">
      <c r="A23" s="16" t="s">
        <v>17</v>
      </c>
      <c r="B23" s="34">
        <f t="shared" si="6"/>
        <v>1885</v>
      </c>
      <c r="C23" s="34">
        <v>562</v>
      </c>
      <c r="D23" s="34">
        <v>1323</v>
      </c>
      <c r="E23" s="34">
        <f t="shared" si="7"/>
        <v>1980</v>
      </c>
      <c r="F23" s="40">
        <v>650</v>
      </c>
      <c r="G23" s="40">
        <v>1330</v>
      </c>
      <c r="H23" s="34">
        <f t="shared" si="2"/>
        <v>-95</v>
      </c>
      <c r="I23" s="35">
        <f t="shared" si="3"/>
        <v>-4.797979797979798</v>
      </c>
      <c r="J23" s="34">
        <f t="shared" si="4"/>
        <v>-88</v>
      </c>
      <c r="K23" s="36">
        <f t="shared" si="5"/>
        <v>-13.538461538461538</v>
      </c>
    </row>
    <row r="24" spans="1:11" ht="15" customHeight="1">
      <c r="A24" s="16" t="s">
        <v>117</v>
      </c>
      <c r="B24" s="34">
        <f t="shared" si="6"/>
        <v>0</v>
      </c>
      <c r="C24" s="34"/>
      <c r="D24" s="34"/>
      <c r="E24" s="34">
        <f t="shared" si="7"/>
        <v>0</v>
      </c>
      <c r="F24" s="34"/>
      <c r="G24" s="34"/>
      <c r="H24" s="34">
        <f t="shared" si="2"/>
        <v>0</v>
      </c>
      <c r="I24" s="35"/>
      <c r="J24" s="34">
        <f t="shared" si="4"/>
        <v>0</v>
      </c>
      <c r="K24" s="36"/>
    </row>
    <row r="25" spans="1:11" ht="15" customHeight="1">
      <c r="A25" s="16" t="s">
        <v>18</v>
      </c>
      <c r="B25" s="34">
        <f aca="true" t="shared" si="10" ref="B25:G25">B26+B30+B31+B32</f>
        <v>9262</v>
      </c>
      <c r="C25" s="34">
        <f t="shared" si="10"/>
        <v>8956</v>
      </c>
      <c r="D25" s="34">
        <f t="shared" si="10"/>
        <v>306</v>
      </c>
      <c r="E25" s="34">
        <f t="shared" si="10"/>
        <v>10930</v>
      </c>
      <c r="F25" s="34">
        <f t="shared" si="10"/>
        <v>10766</v>
      </c>
      <c r="G25" s="34">
        <f t="shared" si="10"/>
        <v>164</v>
      </c>
      <c r="H25" s="34">
        <f t="shared" si="2"/>
        <v>-1668</v>
      </c>
      <c r="I25" s="35">
        <f t="shared" si="3"/>
        <v>-15.26075022872827</v>
      </c>
      <c r="J25" s="34">
        <f t="shared" si="4"/>
        <v>-1810</v>
      </c>
      <c r="K25" s="36">
        <f t="shared" si="5"/>
        <v>-16.812186513096787</v>
      </c>
    </row>
    <row r="26" spans="1:11" ht="15" customHeight="1">
      <c r="A26" s="16" t="s">
        <v>19</v>
      </c>
      <c r="B26" s="34">
        <f>SUM(B27:B29)</f>
        <v>1597</v>
      </c>
      <c r="C26" s="34">
        <f>SUM(C27:C29)</f>
        <v>1597</v>
      </c>
      <c r="D26" s="34">
        <f>SUM(D27:D27)</f>
        <v>0</v>
      </c>
      <c r="E26" s="34">
        <f>SUM(E27:E29)</f>
        <v>1515</v>
      </c>
      <c r="F26" s="34">
        <f>SUM(F27:F29)</f>
        <v>1515</v>
      </c>
      <c r="G26" s="34">
        <f>SUM(G27:G27)</f>
        <v>0</v>
      </c>
      <c r="H26" s="34">
        <f t="shared" si="2"/>
        <v>82</v>
      </c>
      <c r="I26" s="35">
        <f t="shared" si="3"/>
        <v>5.412541254125412</v>
      </c>
      <c r="J26" s="34">
        <f t="shared" si="4"/>
        <v>82</v>
      </c>
      <c r="K26" s="36">
        <f t="shared" si="5"/>
        <v>5.412541254125412</v>
      </c>
    </row>
    <row r="27" spans="1:11" ht="15" customHeight="1">
      <c r="A27" s="6" t="s">
        <v>83</v>
      </c>
      <c r="B27" s="34">
        <f>SUM(C27:D27)</f>
        <v>943</v>
      </c>
      <c r="C27" s="34">
        <v>943</v>
      </c>
      <c r="D27" s="34"/>
      <c r="E27" s="34">
        <f aca="true" t="shared" si="11" ref="E27:E32">SUM(F27:G27)</f>
        <v>830</v>
      </c>
      <c r="F27" s="41">
        <v>830</v>
      </c>
      <c r="G27" s="41"/>
      <c r="H27" s="34">
        <f t="shared" si="2"/>
        <v>113</v>
      </c>
      <c r="I27" s="35">
        <f t="shared" si="3"/>
        <v>13.614457831325302</v>
      </c>
      <c r="J27" s="34">
        <f t="shared" si="4"/>
        <v>113</v>
      </c>
      <c r="K27" s="36">
        <f t="shared" si="5"/>
        <v>13.614457831325302</v>
      </c>
    </row>
    <row r="28" spans="1:11" ht="15" customHeight="1">
      <c r="A28" s="6" t="s">
        <v>108</v>
      </c>
      <c r="B28" s="42">
        <f>C28+D28</f>
        <v>566</v>
      </c>
      <c r="C28" s="40">
        <v>566</v>
      </c>
      <c r="D28" s="34"/>
      <c r="E28" s="34">
        <f t="shared" si="11"/>
        <v>620</v>
      </c>
      <c r="F28" s="50">
        <v>620</v>
      </c>
      <c r="G28" s="42"/>
      <c r="H28" s="34">
        <f t="shared" si="2"/>
        <v>-54</v>
      </c>
      <c r="I28" s="35">
        <f t="shared" si="3"/>
        <v>-8.709677419354838</v>
      </c>
      <c r="J28" s="34">
        <f t="shared" si="4"/>
        <v>-54</v>
      </c>
      <c r="K28" s="36">
        <f t="shared" si="5"/>
        <v>-8.709677419354838</v>
      </c>
    </row>
    <row r="29" spans="1:11" ht="15" customHeight="1">
      <c r="A29" s="6" t="s">
        <v>118</v>
      </c>
      <c r="B29" s="42">
        <f>C29+D29</f>
        <v>88</v>
      </c>
      <c r="C29" s="40">
        <v>88</v>
      </c>
      <c r="D29" s="34"/>
      <c r="E29" s="34">
        <f t="shared" si="11"/>
        <v>65</v>
      </c>
      <c r="F29" s="41">
        <v>65</v>
      </c>
      <c r="G29" s="42"/>
      <c r="H29" s="34">
        <f t="shared" si="2"/>
        <v>23</v>
      </c>
      <c r="I29" s="35">
        <f t="shared" si="3"/>
        <v>35.38461538461539</v>
      </c>
      <c r="J29" s="34">
        <f t="shared" si="4"/>
        <v>23</v>
      </c>
      <c r="K29" s="36">
        <f t="shared" si="5"/>
        <v>35.38461538461539</v>
      </c>
    </row>
    <row r="30" spans="1:11" ht="15" customHeight="1">
      <c r="A30" s="16" t="s">
        <v>20</v>
      </c>
      <c r="B30" s="34">
        <f t="shared" si="6"/>
        <v>4442</v>
      </c>
      <c r="C30" s="34">
        <v>4434</v>
      </c>
      <c r="D30" s="34">
        <v>8</v>
      </c>
      <c r="E30" s="34">
        <f t="shared" si="11"/>
        <v>4314</v>
      </c>
      <c r="F30" s="50">
        <v>4314</v>
      </c>
      <c r="G30" s="42"/>
      <c r="H30" s="34">
        <f t="shared" si="2"/>
        <v>128</v>
      </c>
      <c r="I30" s="35">
        <f t="shared" si="3"/>
        <v>2.9670839128419098</v>
      </c>
      <c r="J30" s="34">
        <f t="shared" si="4"/>
        <v>120</v>
      </c>
      <c r="K30" s="36">
        <f t="shared" si="5"/>
        <v>2.781641168289291</v>
      </c>
    </row>
    <row r="31" spans="1:11" ht="15" customHeight="1">
      <c r="A31" s="16" t="s">
        <v>21</v>
      </c>
      <c r="B31" s="34">
        <f t="shared" si="6"/>
        <v>1546</v>
      </c>
      <c r="C31" s="34">
        <v>1292</v>
      </c>
      <c r="D31" s="34">
        <v>254</v>
      </c>
      <c r="E31" s="34">
        <f t="shared" si="11"/>
        <v>1420</v>
      </c>
      <c r="F31" s="50">
        <v>1290</v>
      </c>
      <c r="G31" s="40">
        <v>130</v>
      </c>
      <c r="H31" s="34">
        <f t="shared" si="2"/>
        <v>126</v>
      </c>
      <c r="I31" s="35">
        <f t="shared" si="3"/>
        <v>8.87323943661972</v>
      </c>
      <c r="J31" s="34">
        <f t="shared" si="4"/>
        <v>2</v>
      </c>
      <c r="K31" s="36">
        <f t="shared" si="5"/>
        <v>0.15503875968992248</v>
      </c>
    </row>
    <row r="32" spans="1:11" ht="15" customHeight="1">
      <c r="A32" s="16" t="s">
        <v>22</v>
      </c>
      <c r="B32" s="34">
        <f t="shared" si="6"/>
        <v>1677</v>
      </c>
      <c r="C32" s="40">
        <v>1633</v>
      </c>
      <c r="D32" s="41">
        <v>44</v>
      </c>
      <c r="E32" s="34">
        <f t="shared" si="11"/>
        <v>3681</v>
      </c>
      <c r="F32" s="48">
        <v>3647</v>
      </c>
      <c r="G32" s="40">
        <v>34</v>
      </c>
      <c r="H32" s="34">
        <f t="shared" si="2"/>
        <v>-2004</v>
      </c>
      <c r="I32" s="35">
        <f t="shared" si="3"/>
        <v>-54.44172779136104</v>
      </c>
      <c r="J32" s="34">
        <f t="shared" si="4"/>
        <v>-2014</v>
      </c>
      <c r="K32" s="36">
        <f t="shared" si="5"/>
        <v>-55.22347134631204</v>
      </c>
    </row>
    <row r="33" spans="1:11" ht="15" customHeight="1">
      <c r="A33" s="18" t="s">
        <v>23</v>
      </c>
      <c r="B33" s="34">
        <f aca="true" t="shared" si="12" ref="B33:G33">B34+B38+B57</f>
        <v>184759</v>
      </c>
      <c r="C33" s="34">
        <f t="shared" si="12"/>
        <v>167221</v>
      </c>
      <c r="D33" s="34">
        <f t="shared" si="12"/>
        <v>17538</v>
      </c>
      <c r="E33" s="34">
        <f t="shared" si="12"/>
        <v>173556</v>
      </c>
      <c r="F33" s="34">
        <f t="shared" si="12"/>
        <v>157201</v>
      </c>
      <c r="G33" s="34">
        <f t="shared" si="12"/>
        <v>16355</v>
      </c>
      <c r="H33" s="34">
        <f t="shared" si="2"/>
        <v>11203</v>
      </c>
      <c r="I33" s="35">
        <f t="shared" si="3"/>
        <v>6.45497706792044</v>
      </c>
      <c r="J33" s="34">
        <f t="shared" si="4"/>
        <v>10020</v>
      </c>
      <c r="K33" s="36">
        <f t="shared" si="5"/>
        <v>6.374005254419501</v>
      </c>
    </row>
    <row r="34" spans="1:11" ht="15" customHeight="1">
      <c r="A34" s="19" t="s">
        <v>24</v>
      </c>
      <c r="B34" s="34">
        <f aca="true" t="shared" si="13" ref="B34:G34">SUM(B35:B37)</f>
        <v>4934</v>
      </c>
      <c r="C34" s="34">
        <f t="shared" si="13"/>
        <v>4301</v>
      </c>
      <c r="D34" s="34">
        <f t="shared" si="13"/>
        <v>633</v>
      </c>
      <c r="E34" s="34">
        <f t="shared" si="13"/>
        <v>4984</v>
      </c>
      <c r="F34" s="34">
        <f t="shared" si="13"/>
        <v>4351</v>
      </c>
      <c r="G34" s="34">
        <f t="shared" si="13"/>
        <v>633</v>
      </c>
      <c r="H34" s="34">
        <f t="shared" si="2"/>
        <v>-50</v>
      </c>
      <c r="I34" s="35">
        <f t="shared" si="3"/>
        <v>-1.0032102728731942</v>
      </c>
      <c r="J34" s="34">
        <f t="shared" si="4"/>
        <v>-50</v>
      </c>
      <c r="K34" s="36">
        <f t="shared" si="5"/>
        <v>-1.1491611123879568</v>
      </c>
    </row>
    <row r="35" spans="1:11" ht="15" customHeight="1">
      <c r="A35" s="16" t="s">
        <v>25</v>
      </c>
      <c r="B35" s="34">
        <f>SUM(C35:D35)</f>
        <v>2835</v>
      </c>
      <c r="C35" s="34">
        <v>2835</v>
      </c>
      <c r="D35" s="34"/>
      <c r="E35" s="34">
        <f>SUM(F35:G35)</f>
        <v>2835</v>
      </c>
      <c r="F35" s="41">
        <v>2835</v>
      </c>
      <c r="G35" s="43"/>
      <c r="H35" s="34">
        <f t="shared" si="2"/>
        <v>0</v>
      </c>
      <c r="I35" s="35">
        <f t="shared" si="3"/>
        <v>0</v>
      </c>
      <c r="J35" s="34">
        <f t="shared" si="4"/>
        <v>0</v>
      </c>
      <c r="K35" s="36">
        <f t="shared" si="5"/>
        <v>0</v>
      </c>
    </row>
    <row r="36" spans="1:11" ht="15" customHeight="1">
      <c r="A36" s="16" t="s">
        <v>26</v>
      </c>
      <c r="B36" s="34">
        <f>SUM(C36:D36)</f>
        <v>1174</v>
      </c>
      <c r="C36" s="34">
        <v>1174</v>
      </c>
      <c r="D36" s="34"/>
      <c r="E36" s="34">
        <f>SUM(F36:G36)</f>
        <v>1174</v>
      </c>
      <c r="F36" s="41">
        <v>1174</v>
      </c>
      <c r="G36" s="43"/>
      <c r="H36" s="34">
        <f t="shared" si="2"/>
        <v>0</v>
      </c>
      <c r="I36" s="35">
        <f t="shared" si="3"/>
        <v>0</v>
      </c>
      <c r="J36" s="34">
        <f t="shared" si="4"/>
        <v>0</v>
      </c>
      <c r="K36" s="36">
        <f t="shared" si="5"/>
        <v>0</v>
      </c>
    </row>
    <row r="37" spans="1:11" ht="15" customHeight="1">
      <c r="A37" s="16" t="s">
        <v>120</v>
      </c>
      <c r="B37" s="34">
        <f>SUM(C37:D37)</f>
        <v>925</v>
      </c>
      <c r="C37" s="34">
        <v>292</v>
      </c>
      <c r="D37" s="34">
        <v>633</v>
      </c>
      <c r="E37" s="34">
        <f>SUM(F37:G37)</f>
        <v>975</v>
      </c>
      <c r="F37" s="41">
        <v>342</v>
      </c>
      <c r="G37" s="43">
        <v>633</v>
      </c>
      <c r="H37" s="34">
        <f t="shared" si="2"/>
        <v>-50</v>
      </c>
      <c r="I37" s="35">
        <f t="shared" si="3"/>
        <v>-5.128205128205128</v>
      </c>
      <c r="J37" s="34">
        <f t="shared" si="4"/>
        <v>-50</v>
      </c>
      <c r="K37" s="36">
        <f t="shared" si="5"/>
        <v>-14.619883040935672</v>
      </c>
    </row>
    <row r="38" spans="1:11" ht="15" customHeight="1">
      <c r="A38" s="19" t="s">
        <v>62</v>
      </c>
      <c r="B38" s="34">
        <f>SUM(B39:B56)</f>
        <v>106853</v>
      </c>
      <c r="C38" s="34">
        <f>SUM(C39:C56)</f>
        <v>89948</v>
      </c>
      <c r="D38" s="34">
        <f>SUM(D39:D56)</f>
        <v>16905</v>
      </c>
      <c r="E38" s="34">
        <f>SUM(E39:E55)</f>
        <v>72825</v>
      </c>
      <c r="F38" s="34">
        <f>SUM(F39:F55)</f>
        <v>57103</v>
      </c>
      <c r="G38" s="34">
        <f>SUM(G39:G55)</f>
        <v>15722</v>
      </c>
      <c r="H38" s="34">
        <f t="shared" si="2"/>
        <v>34028</v>
      </c>
      <c r="I38" s="35">
        <f t="shared" si="3"/>
        <v>46.72571232406454</v>
      </c>
      <c r="J38" s="34">
        <f t="shared" si="4"/>
        <v>32845</v>
      </c>
      <c r="K38" s="36">
        <f t="shared" si="5"/>
        <v>57.518869411414464</v>
      </c>
    </row>
    <row r="39" spans="1:11" ht="15" customHeight="1">
      <c r="A39" s="16" t="s">
        <v>27</v>
      </c>
      <c r="B39" s="34">
        <f>SUM(C39:D39)</f>
        <v>1598</v>
      </c>
      <c r="C39" s="34">
        <v>1490</v>
      </c>
      <c r="D39" s="34">
        <v>108</v>
      </c>
      <c r="E39" s="34">
        <f>SUM(F39:G39)</f>
        <v>1598</v>
      </c>
      <c r="F39" s="52">
        <f>1598-108</f>
        <v>1490</v>
      </c>
      <c r="G39" s="53">
        <v>108</v>
      </c>
      <c r="H39" s="34">
        <f t="shared" si="2"/>
        <v>0</v>
      </c>
      <c r="I39" s="35">
        <f t="shared" si="3"/>
        <v>0</v>
      </c>
      <c r="J39" s="34">
        <f t="shared" si="4"/>
        <v>0</v>
      </c>
      <c r="K39" s="36">
        <f t="shared" si="5"/>
        <v>0</v>
      </c>
    </row>
    <row r="40" spans="1:11" ht="15" customHeight="1">
      <c r="A40" s="16" t="s">
        <v>86</v>
      </c>
      <c r="B40" s="34">
        <f aca="true" t="shared" si="14" ref="B40:B51">SUM(C40:D40)</f>
        <v>29823</v>
      </c>
      <c r="C40" s="34">
        <v>24288</v>
      </c>
      <c r="D40" s="34">
        <v>5535</v>
      </c>
      <c r="E40" s="34">
        <f aca="true" t="shared" si="15" ref="E40:E57">SUM(F40:G40)</f>
        <v>27808</v>
      </c>
      <c r="F40" s="54">
        <v>22273</v>
      </c>
      <c r="G40" s="54">
        <v>5535</v>
      </c>
      <c r="H40" s="34">
        <f t="shared" si="2"/>
        <v>2015</v>
      </c>
      <c r="I40" s="35">
        <f t="shared" si="3"/>
        <v>7.246116225546604</v>
      </c>
      <c r="J40" s="34">
        <f t="shared" si="4"/>
        <v>2015</v>
      </c>
      <c r="K40" s="36">
        <f t="shared" si="5"/>
        <v>9.046827998024513</v>
      </c>
    </row>
    <row r="41" spans="1:11" ht="15" customHeight="1">
      <c r="A41" s="20" t="s">
        <v>61</v>
      </c>
      <c r="B41" s="34">
        <f t="shared" si="14"/>
        <v>4479</v>
      </c>
      <c r="C41" s="34">
        <v>4479</v>
      </c>
      <c r="D41" s="34"/>
      <c r="E41" s="34">
        <f t="shared" si="15"/>
        <v>4479</v>
      </c>
      <c r="F41" s="54">
        <v>4479</v>
      </c>
      <c r="G41" s="54"/>
      <c r="H41" s="34">
        <f t="shared" si="2"/>
        <v>0</v>
      </c>
      <c r="I41" s="35">
        <f t="shared" si="3"/>
        <v>0</v>
      </c>
      <c r="J41" s="34">
        <f t="shared" si="4"/>
        <v>0</v>
      </c>
      <c r="K41" s="36">
        <f t="shared" si="5"/>
        <v>0</v>
      </c>
    </row>
    <row r="42" spans="1:11" ht="15" customHeight="1">
      <c r="A42" s="16" t="s">
        <v>28</v>
      </c>
      <c r="B42" s="34">
        <f t="shared" si="14"/>
        <v>11410</v>
      </c>
      <c r="C42" s="34">
        <v>2184</v>
      </c>
      <c r="D42" s="34">
        <v>9226</v>
      </c>
      <c r="E42" s="34">
        <f t="shared" si="15"/>
        <v>9870</v>
      </c>
      <c r="F42" s="52">
        <v>1827</v>
      </c>
      <c r="G42" s="51">
        <v>8043</v>
      </c>
      <c r="H42" s="34">
        <f t="shared" si="2"/>
        <v>1540</v>
      </c>
      <c r="I42" s="35">
        <f t="shared" si="3"/>
        <v>15.602836879432624</v>
      </c>
      <c r="J42" s="34">
        <f t="shared" si="4"/>
        <v>357</v>
      </c>
      <c r="K42" s="36">
        <f t="shared" si="5"/>
        <v>19.54022988505747</v>
      </c>
    </row>
    <row r="43" spans="1:11" ht="15" customHeight="1">
      <c r="A43" s="21" t="s">
        <v>87</v>
      </c>
      <c r="B43" s="34">
        <f t="shared" si="14"/>
        <v>1315</v>
      </c>
      <c r="C43" s="34">
        <v>1315</v>
      </c>
      <c r="D43" s="34"/>
      <c r="E43" s="34">
        <f t="shared" si="15"/>
        <v>1315</v>
      </c>
      <c r="F43" s="52">
        <v>1315</v>
      </c>
      <c r="G43" s="51"/>
      <c r="H43" s="34">
        <f t="shared" si="2"/>
        <v>0</v>
      </c>
      <c r="I43" s="35">
        <f t="shared" si="3"/>
        <v>0</v>
      </c>
      <c r="J43" s="34">
        <f t="shared" si="4"/>
        <v>0</v>
      </c>
      <c r="K43" s="36">
        <f t="shared" si="5"/>
        <v>0</v>
      </c>
    </row>
    <row r="44" spans="1:11" ht="15" customHeight="1">
      <c r="A44" s="20" t="s">
        <v>121</v>
      </c>
      <c r="B44" s="34">
        <f t="shared" si="14"/>
        <v>5162</v>
      </c>
      <c r="C44" s="34">
        <v>5162</v>
      </c>
      <c r="D44" s="34"/>
      <c r="E44" s="34">
        <f t="shared" si="15"/>
        <v>0</v>
      </c>
      <c r="F44" s="52"/>
      <c r="G44" s="51"/>
      <c r="H44" s="34">
        <f t="shared" si="2"/>
        <v>5162</v>
      </c>
      <c r="I44" s="35"/>
      <c r="J44" s="34">
        <f t="shared" si="4"/>
        <v>5162</v>
      </c>
      <c r="K44" s="36"/>
    </row>
    <row r="45" spans="1:11" ht="15" customHeight="1">
      <c r="A45" s="46" t="s">
        <v>84</v>
      </c>
      <c r="B45" s="34">
        <f t="shared" si="14"/>
        <v>1571</v>
      </c>
      <c r="C45" s="34">
        <v>1571</v>
      </c>
      <c r="D45" s="34"/>
      <c r="E45" s="34">
        <f t="shared" si="15"/>
        <v>0</v>
      </c>
      <c r="F45" s="34"/>
      <c r="G45" s="34"/>
      <c r="H45" s="34">
        <f t="shared" si="2"/>
        <v>1571</v>
      </c>
      <c r="I45" s="35"/>
      <c r="J45" s="34">
        <f t="shared" si="4"/>
        <v>1571</v>
      </c>
      <c r="K45" s="36"/>
    </row>
    <row r="46" spans="1:11" ht="15" customHeight="1">
      <c r="A46" s="46" t="s">
        <v>122</v>
      </c>
      <c r="B46" s="34">
        <f t="shared" si="14"/>
        <v>3132</v>
      </c>
      <c r="C46" s="34">
        <v>3132</v>
      </c>
      <c r="D46" s="34"/>
      <c r="E46" s="34">
        <f t="shared" si="15"/>
        <v>263</v>
      </c>
      <c r="F46" s="52">
        <v>263</v>
      </c>
      <c r="G46" s="34"/>
      <c r="H46" s="34">
        <f t="shared" si="2"/>
        <v>2869</v>
      </c>
      <c r="I46" s="35">
        <f t="shared" si="3"/>
        <v>1090.874524714829</v>
      </c>
      <c r="J46" s="34">
        <f t="shared" si="4"/>
        <v>2869</v>
      </c>
      <c r="K46" s="36">
        <f t="shared" si="5"/>
        <v>1090.874524714829</v>
      </c>
    </row>
    <row r="47" spans="1:11" ht="15" customHeight="1">
      <c r="A47" s="46" t="s">
        <v>123</v>
      </c>
      <c r="B47" s="34">
        <f t="shared" si="14"/>
        <v>4451</v>
      </c>
      <c r="C47" s="34">
        <v>4451</v>
      </c>
      <c r="D47" s="34"/>
      <c r="E47" s="34">
        <f t="shared" si="15"/>
        <v>0</v>
      </c>
      <c r="F47" s="34"/>
      <c r="G47" s="34"/>
      <c r="H47" s="34">
        <f t="shared" si="2"/>
        <v>4451</v>
      </c>
      <c r="I47" s="35"/>
      <c r="J47" s="34">
        <f t="shared" si="4"/>
        <v>4451</v>
      </c>
      <c r="K47" s="36"/>
    </row>
    <row r="48" spans="1:11" ht="15" customHeight="1">
      <c r="A48" s="46" t="s">
        <v>124</v>
      </c>
      <c r="B48" s="34">
        <f t="shared" si="14"/>
        <v>4129</v>
      </c>
      <c r="C48" s="34">
        <v>4129</v>
      </c>
      <c r="D48" s="34"/>
      <c r="E48" s="34">
        <f t="shared" si="15"/>
        <v>0</v>
      </c>
      <c r="F48" s="34"/>
      <c r="G48" s="34"/>
      <c r="H48" s="34">
        <f t="shared" si="2"/>
        <v>4129</v>
      </c>
      <c r="I48" s="35"/>
      <c r="J48" s="34">
        <f t="shared" si="4"/>
        <v>4129</v>
      </c>
      <c r="K48" s="36"/>
    </row>
    <row r="49" spans="1:11" ht="15" customHeight="1">
      <c r="A49" s="46" t="s">
        <v>90</v>
      </c>
      <c r="B49" s="34">
        <f t="shared" si="14"/>
        <v>4941</v>
      </c>
      <c r="C49" s="34">
        <v>4941</v>
      </c>
      <c r="D49" s="34"/>
      <c r="E49" s="34">
        <f t="shared" si="15"/>
        <v>0</v>
      </c>
      <c r="F49" s="34"/>
      <c r="G49" s="34"/>
      <c r="H49" s="34">
        <f t="shared" si="2"/>
        <v>4941</v>
      </c>
      <c r="I49" s="35"/>
      <c r="J49" s="34">
        <f t="shared" si="4"/>
        <v>4941</v>
      </c>
      <c r="K49" s="36"/>
    </row>
    <row r="50" spans="1:11" ht="15" customHeight="1">
      <c r="A50" s="16" t="s">
        <v>88</v>
      </c>
      <c r="B50" s="34">
        <f>SUM(C50:D50)</f>
        <v>0</v>
      </c>
      <c r="C50" s="34"/>
      <c r="D50" s="34"/>
      <c r="E50" s="34">
        <f t="shared" si="15"/>
        <v>0</v>
      </c>
      <c r="F50" s="34"/>
      <c r="G50" s="34"/>
      <c r="H50" s="34">
        <f t="shared" si="2"/>
        <v>0</v>
      </c>
      <c r="I50" s="35"/>
      <c r="J50" s="34">
        <f t="shared" si="4"/>
        <v>0</v>
      </c>
      <c r="K50" s="36"/>
    </row>
    <row r="51" spans="1:11" ht="15" customHeight="1">
      <c r="A51" s="16" t="s">
        <v>82</v>
      </c>
      <c r="B51" s="34">
        <f t="shared" si="14"/>
        <v>8806</v>
      </c>
      <c r="C51" s="34">
        <v>8806</v>
      </c>
      <c r="D51" s="34"/>
      <c r="E51" s="34">
        <f t="shared" si="15"/>
        <v>5210</v>
      </c>
      <c r="F51" s="52">
        <v>5210</v>
      </c>
      <c r="G51" s="51"/>
      <c r="H51" s="34">
        <f t="shared" si="2"/>
        <v>3596</v>
      </c>
      <c r="I51" s="35">
        <f t="shared" si="3"/>
        <v>69.021113243762</v>
      </c>
      <c r="J51" s="34">
        <f t="shared" si="4"/>
        <v>3596</v>
      </c>
      <c r="K51" s="36">
        <f t="shared" si="5"/>
        <v>69.021113243762</v>
      </c>
    </row>
    <row r="52" spans="1:11" ht="15" customHeight="1">
      <c r="A52" s="20" t="s">
        <v>89</v>
      </c>
      <c r="B52" s="34">
        <f aca="true" t="shared" si="16" ref="B52:B60">SUM(C52:D52)</f>
        <v>11757</v>
      </c>
      <c r="C52" s="34">
        <v>9721</v>
      </c>
      <c r="D52" s="34">
        <v>2036</v>
      </c>
      <c r="E52" s="34">
        <f t="shared" si="15"/>
        <v>12206</v>
      </c>
      <c r="F52" s="52">
        <v>10170</v>
      </c>
      <c r="G52" s="51">
        <v>2036</v>
      </c>
      <c r="H52" s="34">
        <f t="shared" si="2"/>
        <v>-449</v>
      </c>
      <c r="I52" s="35">
        <f t="shared" si="3"/>
        <v>-3.678518761264952</v>
      </c>
      <c r="J52" s="34">
        <f t="shared" si="4"/>
        <v>-449</v>
      </c>
      <c r="K52" s="36">
        <f t="shared" si="5"/>
        <v>-4.414945919370698</v>
      </c>
    </row>
    <row r="53" spans="1:11" ht="15" customHeight="1">
      <c r="A53" s="56" t="s">
        <v>126</v>
      </c>
      <c r="B53" s="34">
        <f t="shared" si="16"/>
        <v>630</v>
      </c>
      <c r="C53" s="34">
        <v>630</v>
      </c>
      <c r="D53" s="34"/>
      <c r="E53" s="34">
        <f t="shared" si="15"/>
        <v>630</v>
      </c>
      <c r="F53" s="52">
        <v>630</v>
      </c>
      <c r="G53" s="51"/>
      <c r="H53" s="34">
        <f t="shared" si="2"/>
        <v>0</v>
      </c>
      <c r="I53" s="35">
        <f t="shared" si="3"/>
        <v>0</v>
      </c>
      <c r="J53" s="34">
        <f t="shared" si="4"/>
        <v>0</v>
      </c>
      <c r="K53" s="36">
        <f t="shared" si="5"/>
        <v>0</v>
      </c>
    </row>
    <row r="54" spans="1:11" ht="15" customHeight="1">
      <c r="A54" s="57" t="s">
        <v>127</v>
      </c>
      <c r="B54" s="34">
        <f t="shared" si="16"/>
        <v>10371</v>
      </c>
      <c r="C54" s="34">
        <v>10371</v>
      </c>
      <c r="D54" s="34"/>
      <c r="E54" s="34">
        <f t="shared" si="15"/>
        <v>9446</v>
      </c>
      <c r="F54" s="52">
        <v>9446</v>
      </c>
      <c r="G54" s="51"/>
      <c r="H54" s="34">
        <f t="shared" si="2"/>
        <v>925</v>
      </c>
      <c r="I54" s="35">
        <f t="shared" si="3"/>
        <v>9.792504763921237</v>
      </c>
      <c r="J54" s="34">
        <f t="shared" si="4"/>
        <v>925</v>
      </c>
      <c r="K54" s="36">
        <f t="shared" si="5"/>
        <v>9.792504763921237</v>
      </c>
    </row>
    <row r="55" spans="1:11" ht="15" customHeight="1">
      <c r="A55" s="57" t="s">
        <v>128</v>
      </c>
      <c r="B55" s="34">
        <f t="shared" si="16"/>
        <v>3125</v>
      </c>
      <c r="C55" s="34">
        <v>3125</v>
      </c>
      <c r="D55" s="34"/>
      <c r="E55" s="34">
        <f t="shared" si="15"/>
        <v>0</v>
      </c>
      <c r="F55" s="34"/>
      <c r="G55" s="34"/>
      <c r="H55" s="34">
        <f t="shared" si="2"/>
        <v>3125</v>
      </c>
      <c r="I55" s="35"/>
      <c r="J55" s="34">
        <f t="shared" si="4"/>
        <v>3125</v>
      </c>
      <c r="K55" s="36"/>
    </row>
    <row r="56" spans="1:11" ht="15" customHeight="1">
      <c r="A56" s="16" t="s">
        <v>125</v>
      </c>
      <c r="B56" s="34">
        <f t="shared" si="16"/>
        <v>153</v>
      </c>
      <c r="C56" s="34">
        <v>153</v>
      </c>
      <c r="D56" s="34"/>
      <c r="E56" s="34">
        <f t="shared" si="15"/>
        <v>0</v>
      </c>
      <c r="F56" s="34"/>
      <c r="G56" s="34"/>
      <c r="H56" s="34">
        <f t="shared" si="2"/>
        <v>153</v>
      </c>
      <c r="I56" s="35"/>
      <c r="J56" s="34">
        <f t="shared" si="4"/>
        <v>153</v>
      </c>
      <c r="K56" s="36"/>
    </row>
    <row r="57" spans="1:11" ht="15" customHeight="1">
      <c r="A57" s="19" t="s">
        <v>29</v>
      </c>
      <c r="B57" s="34">
        <f t="shared" si="16"/>
        <v>72972</v>
      </c>
      <c r="C57" s="34">
        <v>72972</v>
      </c>
      <c r="D57" s="34"/>
      <c r="E57" s="34">
        <f t="shared" si="15"/>
        <v>95747</v>
      </c>
      <c r="F57" s="55">
        <v>95747</v>
      </c>
      <c r="G57" s="34"/>
      <c r="H57" s="34">
        <f t="shared" si="2"/>
        <v>-22775</v>
      </c>
      <c r="I57" s="35">
        <f t="shared" si="3"/>
        <v>-23.78664605679551</v>
      </c>
      <c r="J57" s="34">
        <f t="shared" si="4"/>
        <v>-22775</v>
      </c>
      <c r="K57" s="36">
        <f t="shared" si="5"/>
        <v>-23.78664605679551</v>
      </c>
    </row>
    <row r="58" spans="1:11" ht="15" customHeight="1">
      <c r="A58" s="22" t="s">
        <v>30</v>
      </c>
      <c r="B58" s="34">
        <f t="shared" si="16"/>
        <v>4083</v>
      </c>
      <c r="C58" s="34">
        <v>4083</v>
      </c>
      <c r="D58" s="34"/>
      <c r="E58" s="34">
        <f>SUM(F58:G58)</f>
        <v>4083</v>
      </c>
      <c r="F58" s="34">
        <v>4083</v>
      </c>
      <c r="G58" s="34"/>
      <c r="H58" s="34">
        <f t="shared" si="2"/>
        <v>0</v>
      </c>
      <c r="I58" s="35">
        <f t="shared" si="3"/>
        <v>0</v>
      </c>
      <c r="J58" s="34">
        <f t="shared" si="4"/>
        <v>0</v>
      </c>
      <c r="K58" s="36">
        <f t="shared" si="5"/>
        <v>0</v>
      </c>
    </row>
    <row r="59" spans="1:11" ht="15" customHeight="1">
      <c r="A59" s="72" t="s">
        <v>143</v>
      </c>
      <c r="B59" s="34">
        <f t="shared" si="16"/>
        <v>468</v>
      </c>
      <c r="C59" s="52">
        <v>12764</v>
      </c>
      <c r="D59" s="52">
        <v>-12296</v>
      </c>
      <c r="E59" s="34">
        <f>SUM(F59:G59)</f>
        <v>460</v>
      </c>
      <c r="F59" s="52">
        <v>11520</v>
      </c>
      <c r="G59" s="52">
        <v>-11060</v>
      </c>
      <c r="H59" s="34">
        <f t="shared" si="2"/>
        <v>8</v>
      </c>
      <c r="I59" s="35">
        <f t="shared" si="3"/>
        <v>1.7391304347826086</v>
      </c>
      <c r="J59" s="34">
        <f t="shared" si="4"/>
        <v>1244</v>
      </c>
      <c r="K59" s="36">
        <f t="shared" si="5"/>
        <v>10.79861111111111</v>
      </c>
    </row>
    <row r="60" spans="1:11" ht="15" customHeight="1">
      <c r="A60" s="44" t="s">
        <v>109</v>
      </c>
      <c r="B60" s="34">
        <f t="shared" si="16"/>
        <v>0</v>
      </c>
      <c r="C60" s="45"/>
      <c r="D60" s="45"/>
      <c r="E60" s="45"/>
      <c r="F60" s="45"/>
      <c r="G60" s="45"/>
      <c r="H60" s="34">
        <f t="shared" si="2"/>
        <v>0</v>
      </c>
      <c r="I60" s="35"/>
      <c r="J60" s="34">
        <f t="shared" si="4"/>
        <v>0</v>
      </c>
      <c r="K60" s="36"/>
    </row>
    <row r="61" spans="1:11" ht="15" customHeight="1" thickBot="1">
      <c r="A61" s="23" t="s">
        <v>31</v>
      </c>
      <c r="B61" s="37">
        <f aca="true" t="shared" si="17" ref="B61:G61">B5+B33+B58+B59+B60</f>
        <v>228031</v>
      </c>
      <c r="C61" s="37">
        <f t="shared" si="17"/>
        <v>200265</v>
      </c>
      <c r="D61" s="37">
        <f t="shared" si="17"/>
        <v>27766</v>
      </c>
      <c r="E61" s="37">
        <f t="shared" si="17"/>
        <v>217099</v>
      </c>
      <c r="F61" s="37">
        <f t="shared" si="17"/>
        <v>191104</v>
      </c>
      <c r="G61" s="37">
        <f t="shared" si="17"/>
        <v>25995</v>
      </c>
      <c r="H61" s="37">
        <f t="shared" si="2"/>
        <v>10932</v>
      </c>
      <c r="I61" s="38">
        <f t="shared" si="3"/>
        <v>5.035490720823218</v>
      </c>
      <c r="J61" s="37">
        <f t="shared" si="4"/>
        <v>9161</v>
      </c>
      <c r="K61" s="39">
        <f t="shared" si="5"/>
        <v>4.793724882786337</v>
      </c>
    </row>
    <row r="62" spans="1:7" ht="14.25">
      <c r="A62" s="12"/>
      <c r="B62" s="12"/>
      <c r="C62" s="12"/>
      <c r="D62" s="12"/>
      <c r="E62" s="12"/>
      <c r="F62" s="12"/>
      <c r="G62" s="12"/>
    </row>
  </sheetData>
  <sheetProtection/>
  <mergeCells count="5">
    <mergeCell ref="A1:K1"/>
    <mergeCell ref="A3:A4"/>
    <mergeCell ref="B3:D3"/>
    <mergeCell ref="E3:G3"/>
    <mergeCell ref="H3:K3"/>
  </mergeCells>
  <printOptions/>
  <pageMargins left="0.75" right="0.47" top="0.33" bottom="0.4" header="0.28" footer="0.1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showZeros="0" zoomScalePageLayoutView="0" workbookViewId="0" topLeftCell="A1">
      <selection activeCell="O25" sqref="O25"/>
    </sheetView>
  </sheetViews>
  <sheetFormatPr defaultColWidth="9.00390625" defaultRowHeight="14.25"/>
  <cols>
    <col min="1" max="1" width="30.00390625" style="0" customWidth="1"/>
    <col min="2" max="2" width="10.00390625" style="0" customWidth="1"/>
    <col min="3" max="3" width="9.125" style="0" customWidth="1"/>
    <col min="4" max="4" width="8.50390625" style="0" customWidth="1"/>
    <col min="5" max="5" width="8.625" style="0" customWidth="1"/>
    <col min="6" max="6" width="9.50390625" style="0" customWidth="1"/>
    <col min="7" max="7" width="8.75390625" style="0" customWidth="1"/>
    <col min="9" max="9" width="8.875" style="0" customWidth="1"/>
    <col min="11" max="11" width="10.875" style="0" customWidth="1"/>
  </cols>
  <sheetData>
    <row r="1" spans="1:11" ht="22.5">
      <c r="A1" s="127" t="s">
        <v>129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5" thickBot="1">
      <c r="A2" s="14" t="s">
        <v>36</v>
      </c>
      <c r="B2" s="14"/>
      <c r="C2" s="14"/>
      <c r="D2" s="14"/>
      <c r="E2" s="14"/>
      <c r="F2" s="14"/>
      <c r="G2" s="14"/>
      <c r="H2" s="14"/>
      <c r="I2" s="14"/>
      <c r="J2" s="14"/>
      <c r="K2" s="14" t="s">
        <v>37</v>
      </c>
    </row>
    <row r="3" spans="1:11" ht="15.75" customHeight="1">
      <c r="A3" s="123" t="s">
        <v>0</v>
      </c>
      <c r="B3" s="128" t="s">
        <v>130</v>
      </c>
      <c r="C3" s="125"/>
      <c r="D3" s="125"/>
      <c r="E3" s="128" t="s">
        <v>131</v>
      </c>
      <c r="F3" s="125"/>
      <c r="G3" s="125"/>
      <c r="H3" s="128" t="s">
        <v>132</v>
      </c>
      <c r="I3" s="125"/>
      <c r="J3" s="125"/>
      <c r="K3" s="126"/>
    </row>
    <row r="4" spans="1:11" ht="15.75" customHeight="1">
      <c r="A4" s="124"/>
      <c r="B4" s="1" t="s">
        <v>38</v>
      </c>
      <c r="C4" s="1" t="s">
        <v>39</v>
      </c>
      <c r="D4" s="1" t="s">
        <v>40</v>
      </c>
      <c r="E4" s="1" t="s">
        <v>38</v>
      </c>
      <c r="F4" s="1" t="s">
        <v>39</v>
      </c>
      <c r="G4" s="1" t="s">
        <v>40</v>
      </c>
      <c r="H4" s="1" t="s">
        <v>41</v>
      </c>
      <c r="I4" s="1" t="s">
        <v>42</v>
      </c>
      <c r="J4" s="1" t="s">
        <v>43</v>
      </c>
      <c r="K4" s="15" t="s">
        <v>44</v>
      </c>
    </row>
    <row r="5" spans="1:11" ht="15.75" customHeight="1">
      <c r="A5" s="19" t="s">
        <v>111</v>
      </c>
      <c r="B5" s="34">
        <f>SUM(C5:D5)</f>
        <v>38721</v>
      </c>
      <c r="C5" s="34">
        <v>16197</v>
      </c>
      <c r="D5" s="34">
        <v>22524</v>
      </c>
      <c r="E5" s="34">
        <f>SUM(F5:G5)</f>
        <v>36643</v>
      </c>
      <c r="F5" s="34">
        <v>16774</v>
      </c>
      <c r="G5" s="34">
        <v>19869</v>
      </c>
      <c r="H5" s="34">
        <f aca="true" t="shared" si="0" ref="H5:H34">B5-E5</f>
        <v>2078</v>
      </c>
      <c r="I5" s="35">
        <f aca="true" t="shared" si="1" ref="I5:I34">H5/E5*100</f>
        <v>5.670933056791202</v>
      </c>
      <c r="J5" s="34">
        <f aca="true" t="shared" si="2" ref="J5:J34">C5-F5</f>
        <v>-577</v>
      </c>
      <c r="K5" s="36">
        <f aca="true" t="shared" si="3" ref="K5:K34">J5/F5*100</f>
        <v>-3.439847382854418</v>
      </c>
    </row>
    <row r="6" spans="1:11" ht="15.75" customHeight="1">
      <c r="A6" s="18" t="s">
        <v>63</v>
      </c>
      <c r="B6" s="34">
        <f>B7+B11+B30</f>
        <v>184759</v>
      </c>
      <c r="C6" s="34">
        <f>C7+C11+C30</f>
        <v>167221</v>
      </c>
      <c r="D6" s="34">
        <f>D7+D11+D30</f>
        <v>17538</v>
      </c>
      <c r="E6" s="34">
        <f>E7+E11+E30</f>
        <v>163535</v>
      </c>
      <c r="F6" s="34">
        <f>F7+F11+F30</f>
        <v>147298</v>
      </c>
      <c r="G6" s="34">
        <f>G7+G11+G29</f>
        <v>16237</v>
      </c>
      <c r="H6" s="34">
        <f t="shared" si="0"/>
        <v>21224</v>
      </c>
      <c r="I6" s="35">
        <f t="shared" si="1"/>
        <v>12.978261534228148</v>
      </c>
      <c r="J6" s="34">
        <f t="shared" si="2"/>
        <v>19923</v>
      </c>
      <c r="K6" s="36">
        <f t="shared" si="3"/>
        <v>13.525641896020312</v>
      </c>
    </row>
    <row r="7" spans="1:11" ht="15.75" customHeight="1">
      <c r="A7" s="19" t="s">
        <v>24</v>
      </c>
      <c r="B7" s="34">
        <f aca="true" t="shared" si="4" ref="B7:G7">SUM(B8:B10)</f>
        <v>4934</v>
      </c>
      <c r="C7" s="34">
        <f t="shared" si="4"/>
        <v>4301</v>
      </c>
      <c r="D7" s="34">
        <f t="shared" si="4"/>
        <v>633</v>
      </c>
      <c r="E7" s="34">
        <f t="shared" si="4"/>
        <v>4567</v>
      </c>
      <c r="F7" s="34">
        <f t="shared" si="4"/>
        <v>4132</v>
      </c>
      <c r="G7" s="34">
        <f t="shared" si="4"/>
        <v>435</v>
      </c>
      <c r="H7" s="34">
        <f t="shared" si="0"/>
        <v>367</v>
      </c>
      <c r="I7" s="35">
        <f t="shared" si="1"/>
        <v>8.035909787606744</v>
      </c>
      <c r="J7" s="34">
        <f t="shared" si="2"/>
        <v>169</v>
      </c>
      <c r="K7" s="36">
        <f t="shared" si="3"/>
        <v>4.09002904162633</v>
      </c>
    </row>
    <row r="8" spans="1:11" ht="15.75" customHeight="1">
      <c r="A8" s="16" t="s">
        <v>25</v>
      </c>
      <c r="B8" s="34">
        <f>SUM(C8:D8)</f>
        <v>2835</v>
      </c>
      <c r="C8" s="34">
        <v>2835</v>
      </c>
      <c r="D8" s="34"/>
      <c r="E8" s="34">
        <f>SUM(F8:G8)</f>
        <v>2835</v>
      </c>
      <c r="F8" s="34">
        <v>2835</v>
      </c>
      <c r="G8" s="34"/>
      <c r="H8" s="34">
        <f t="shared" si="0"/>
        <v>0</v>
      </c>
      <c r="I8" s="35">
        <f t="shared" si="1"/>
        <v>0</v>
      </c>
      <c r="J8" s="34">
        <f t="shared" si="2"/>
        <v>0</v>
      </c>
      <c r="K8" s="36">
        <f t="shared" si="3"/>
        <v>0</v>
      </c>
    </row>
    <row r="9" spans="1:11" ht="15.75" customHeight="1">
      <c r="A9" s="16" t="s">
        <v>26</v>
      </c>
      <c r="B9" s="34">
        <f>SUM(C9:D9)</f>
        <v>1174</v>
      </c>
      <c r="C9" s="34">
        <v>1174</v>
      </c>
      <c r="D9" s="34"/>
      <c r="E9" s="34">
        <f>SUM(F9:G9)</f>
        <v>1174</v>
      </c>
      <c r="F9" s="34">
        <v>1174</v>
      </c>
      <c r="G9" s="34"/>
      <c r="H9" s="34">
        <f t="shared" si="0"/>
        <v>0</v>
      </c>
      <c r="I9" s="35">
        <f t="shared" si="1"/>
        <v>0</v>
      </c>
      <c r="J9" s="34">
        <f t="shared" si="2"/>
        <v>0</v>
      </c>
      <c r="K9" s="36">
        <f t="shared" si="3"/>
        <v>0</v>
      </c>
    </row>
    <row r="10" spans="1:11" ht="15.75" customHeight="1">
      <c r="A10" s="16" t="s">
        <v>120</v>
      </c>
      <c r="B10" s="34">
        <f>SUM(C10:D10)</f>
        <v>925</v>
      </c>
      <c r="C10" s="34">
        <v>292</v>
      </c>
      <c r="D10" s="34">
        <v>633</v>
      </c>
      <c r="E10" s="34">
        <f>SUM(F10:G10)</f>
        <v>558</v>
      </c>
      <c r="F10" s="34">
        <v>123</v>
      </c>
      <c r="G10" s="34">
        <v>435</v>
      </c>
      <c r="H10" s="34">
        <f t="shared" si="0"/>
        <v>367</v>
      </c>
      <c r="I10" s="35">
        <f t="shared" si="1"/>
        <v>65.77060931899642</v>
      </c>
      <c r="J10" s="34">
        <f t="shared" si="2"/>
        <v>169</v>
      </c>
      <c r="K10" s="36">
        <f t="shared" si="3"/>
        <v>137.39837398373984</v>
      </c>
    </row>
    <row r="11" spans="1:11" ht="15.75" customHeight="1">
      <c r="A11" s="19" t="s">
        <v>62</v>
      </c>
      <c r="B11" s="34">
        <f aca="true" t="shared" si="5" ref="B11:G11">SUM(B12:B29)</f>
        <v>106853</v>
      </c>
      <c r="C11" s="34">
        <f t="shared" si="5"/>
        <v>89948</v>
      </c>
      <c r="D11" s="34">
        <f t="shared" si="5"/>
        <v>16905</v>
      </c>
      <c r="E11" s="34">
        <f t="shared" si="5"/>
        <v>94890</v>
      </c>
      <c r="F11" s="34">
        <f t="shared" si="5"/>
        <v>79088</v>
      </c>
      <c r="G11" s="34">
        <f t="shared" si="5"/>
        <v>15802</v>
      </c>
      <c r="H11" s="34">
        <f t="shared" si="0"/>
        <v>11963</v>
      </c>
      <c r="I11" s="35">
        <f t="shared" si="1"/>
        <v>12.607229423543052</v>
      </c>
      <c r="J11" s="34">
        <f t="shared" si="2"/>
        <v>10860</v>
      </c>
      <c r="K11" s="36">
        <f t="shared" si="3"/>
        <v>13.731539550880031</v>
      </c>
    </row>
    <row r="12" spans="1:11" ht="15.75" customHeight="1">
      <c r="A12" s="16" t="s">
        <v>27</v>
      </c>
      <c r="B12" s="34">
        <f>SUM(C12:D12)</f>
        <v>1598</v>
      </c>
      <c r="C12" s="34">
        <v>1490</v>
      </c>
      <c r="D12" s="34">
        <v>108</v>
      </c>
      <c r="E12" s="34">
        <f aca="true" t="shared" si="6" ref="E12:E30">SUM(F12:G12)</f>
        <v>1598</v>
      </c>
      <c r="F12" s="34">
        <v>1490</v>
      </c>
      <c r="G12" s="34">
        <v>108</v>
      </c>
      <c r="H12" s="34">
        <f t="shared" si="0"/>
        <v>0</v>
      </c>
      <c r="I12" s="35">
        <f t="shared" si="1"/>
        <v>0</v>
      </c>
      <c r="J12" s="34">
        <f t="shared" si="2"/>
        <v>0</v>
      </c>
      <c r="K12" s="36">
        <f t="shared" si="3"/>
        <v>0</v>
      </c>
    </row>
    <row r="13" spans="1:11" ht="15.75" customHeight="1">
      <c r="A13" s="16" t="s">
        <v>86</v>
      </c>
      <c r="B13" s="34">
        <f aca="true" t="shared" si="7" ref="B13:B24">SUM(C13:D13)</f>
        <v>29823</v>
      </c>
      <c r="C13" s="34">
        <v>24288</v>
      </c>
      <c r="D13" s="34">
        <v>5535</v>
      </c>
      <c r="E13" s="34">
        <f t="shared" si="6"/>
        <v>27634</v>
      </c>
      <c r="F13" s="34">
        <v>22099</v>
      </c>
      <c r="G13" s="34">
        <v>5535</v>
      </c>
      <c r="H13" s="34">
        <f t="shared" si="0"/>
        <v>2189</v>
      </c>
      <c r="I13" s="35">
        <f t="shared" si="1"/>
        <v>7.9214011724686975</v>
      </c>
      <c r="J13" s="34">
        <f t="shared" si="2"/>
        <v>2189</v>
      </c>
      <c r="K13" s="36">
        <f t="shared" si="3"/>
        <v>9.905425584868095</v>
      </c>
    </row>
    <row r="14" spans="1:11" ht="15.75" customHeight="1">
      <c r="A14" s="20" t="s">
        <v>61</v>
      </c>
      <c r="B14" s="34">
        <f t="shared" si="7"/>
        <v>4479</v>
      </c>
      <c r="C14" s="34">
        <v>4479</v>
      </c>
      <c r="D14" s="34"/>
      <c r="E14" s="34">
        <f t="shared" si="6"/>
        <v>6315</v>
      </c>
      <c r="F14" s="34">
        <v>6315</v>
      </c>
      <c r="G14" s="34"/>
      <c r="H14" s="34">
        <f t="shared" si="0"/>
        <v>-1836</v>
      </c>
      <c r="I14" s="35">
        <f t="shared" si="1"/>
        <v>-29.073634204275535</v>
      </c>
      <c r="J14" s="34">
        <f t="shared" si="2"/>
        <v>-1836</v>
      </c>
      <c r="K14" s="36">
        <f t="shared" si="3"/>
        <v>-29.073634204275535</v>
      </c>
    </row>
    <row r="15" spans="1:11" ht="15.75" customHeight="1">
      <c r="A15" s="16" t="s">
        <v>28</v>
      </c>
      <c r="B15" s="34">
        <f t="shared" si="7"/>
        <v>11410</v>
      </c>
      <c r="C15" s="34">
        <v>2184</v>
      </c>
      <c r="D15" s="34">
        <v>9226</v>
      </c>
      <c r="E15" s="34">
        <f t="shared" si="6"/>
        <v>9337</v>
      </c>
      <c r="F15" s="34">
        <v>1214</v>
      </c>
      <c r="G15" s="34">
        <v>8123</v>
      </c>
      <c r="H15" s="34">
        <f t="shared" si="0"/>
        <v>2073</v>
      </c>
      <c r="I15" s="35">
        <f t="shared" si="1"/>
        <v>22.201992074542144</v>
      </c>
      <c r="J15" s="34">
        <f t="shared" si="2"/>
        <v>970</v>
      </c>
      <c r="K15" s="36">
        <f t="shared" si="3"/>
        <v>79.9011532125206</v>
      </c>
    </row>
    <row r="16" spans="1:11" ht="15.75" customHeight="1">
      <c r="A16" s="21" t="s">
        <v>87</v>
      </c>
      <c r="B16" s="34">
        <f t="shared" si="7"/>
        <v>1315</v>
      </c>
      <c r="C16" s="34">
        <v>1315</v>
      </c>
      <c r="D16" s="34"/>
      <c r="E16" s="34">
        <f t="shared" si="6"/>
        <v>1315</v>
      </c>
      <c r="F16" s="34">
        <v>1315</v>
      </c>
      <c r="G16" s="34"/>
      <c r="H16" s="34">
        <f t="shared" si="0"/>
        <v>0</v>
      </c>
      <c r="I16" s="35">
        <f t="shared" si="1"/>
        <v>0</v>
      </c>
      <c r="J16" s="34">
        <f t="shared" si="2"/>
        <v>0</v>
      </c>
      <c r="K16" s="36">
        <f t="shared" si="3"/>
        <v>0</v>
      </c>
    </row>
    <row r="17" spans="1:11" ht="15.75" customHeight="1">
      <c r="A17" s="20" t="s">
        <v>121</v>
      </c>
      <c r="B17" s="34">
        <f t="shared" si="7"/>
        <v>5162</v>
      </c>
      <c r="C17" s="34">
        <v>5162</v>
      </c>
      <c r="D17" s="34"/>
      <c r="E17" s="34">
        <f t="shared" si="6"/>
        <v>0</v>
      </c>
      <c r="F17" s="34"/>
      <c r="G17" s="34"/>
      <c r="H17" s="34">
        <f t="shared" si="0"/>
        <v>5162</v>
      </c>
      <c r="I17" s="35"/>
      <c r="J17" s="34">
        <f t="shared" si="2"/>
        <v>5162</v>
      </c>
      <c r="K17" s="36"/>
    </row>
    <row r="18" spans="1:11" ht="15.75" customHeight="1">
      <c r="A18" s="46" t="s">
        <v>84</v>
      </c>
      <c r="B18" s="34">
        <f t="shared" si="7"/>
        <v>1571</v>
      </c>
      <c r="C18" s="34">
        <v>1571</v>
      </c>
      <c r="D18" s="34"/>
      <c r="E18" s="34">
        <f t="shared" si="6"/>
        <v>1599</v>
      </c>
      <c r="F18" s="34">
        <v>1599</v>
      </c>
      <c r="G18" s="34"/>
      <c r="H18" s="34">
        <f t="shared" si="0"/>
        <v>-28</v>
      </c>
      <c r="I18" s="35">
        <f t="shared" si="1"/>
        <v>-1.7510944340212633</v>
      </c>
      <c r="J18" s="34">
        <f t="shared" si="2"/>
        <v>-28</v>
      </c>
      <c r="K18" s="36">
        <f t="shared" si="3"/>
        <v>-1.7510944340212633</v>
      </c>
    </row>
    <row r="19" spans="1:11" ht="15.75" customHeight="1">
      <c r="A19" s="46" t="s">
        <v>122</v>
      </c>
      <c r="B19" s="34">
        <f t="shared" si="7"/>
        <v>3132</v>
      </c>
      <c r="C19" s="34">
        <v>3132</v>
      </c>
      <c r="D19" s="34"/>
      <c r="E19" s="34">
        <f t="shared" si="6"/>
        <v>2157</v>
      </c>
      <c r="F19" s="34">
        <v>2157</v>
      </c>
      <c r="G19" s="34"/>
      <c r="H19" s="34">
        <f t="shared" si="0"/>
        <v>975</v>
      </c>
      <c r="I19" s="35">
        <f t="shared" si="1"/>
        <v>45.20166898470097</v>
      </c>
      <c r="J19" s="34">
        <f t="shared" si="2"/>
        <v>975</v>
      </c>
      <c r="K19" s="36">
        <f t="shared" si="3"/>
        <v>45.20166898470097</v>
      </c>
    </row>
    <row r="20" spans="1:11" ht="15.75" customHeight="1">
      <c r="A20" s="46" t="s">
        <v>123</v>
      </c>
      <c r="B20" s="34">
        <f t="shared" si="7"/>
        <v>4451</v>
      </c>
      <c r="C20" s="34">
        <v>4451</v>
      </c>
      <c r="D20" s="34"/>
      <c r="E20" s="34">
        <f t="shared" si="6"/>
        <v>2986</v>
      </c>
      <c r="F20" s="34">
        <v>2986</v>
      </c>
      <c r="G20" s="34"/>
      <c r="H20" s="34">
        <f t="shared" si="0"/>
        <v>1465</v>
      </c>
      <c r="I20" s="35">
        <f t="shared" si="1"/>
        <v>49.06229068988613</v>
      </c>
      <c r="J20" s="34">
        <f t="shared" si="2"/>
        <v>1465</v>
      </c>
      <c r="K20" s="36">
        <f t="shared" si="3"/>
        <v>49.06229068988613</v>
      </c>
    </row>
    <row r="21" spans="1:11" ht="15.75" customHeight="1">
      <c r="A21" s="46" t="s">
        <v>124</v>
      </c>
      <c r="B21" s="34">
        <f t="shared" si="7"/>
        <v>4129</v>
      </c>
      <c r="C21" s="34">
        <v>4129</v>
      </c>
      <c r="D21" s="34"/>
      <c r="E21" s="34">
        <f t="shared" si="6"/>
        <v>3744</v>
      </c>
      <c r="F21" s="34">
        <v>3744</v>
      </c>
      <c r="G21" s="34"/>
      <c r="H21" s="34">
        <f t="shared" si="0"/>
        <v>385</v>
      </c>
      <c r="I21" s="35">
        <f t="shared" si="1"/>
        <v>10.283119658119658</v>
      </c>
      <c r="J21" s="34">
        <f t="shared" si="2"/>
        <v>385</v>
      </c>
      <c r="K21" s="36">
        <f t="shared" si="3"/>
        <v>10.283119658119658</v>
      </c>
    </row>
    <row r="22" spans="1:11" ht="15.75" customHeight="1">
      <c r="A22" s="46" t="s">
        <v>90</v>
      </c>
      <c r="B22" s="34">
        <f t="shared" si="7"/>
        <v>4941</v>
      </c>
      <c r="C22" s="34">
        <v>4941</v>
      </c>
      <c r="D22" s="34"/>
      <c r="E22" s="34">
        <f t="shared" si="6"/>
        <v>5534</v>
      </c>
      <c r="F22" s="34">
        <v>5534</v>
      </c>
      <c r="G22" s="34"/>
      <c r="H22" s="34">
        <f t="shared" si="0"/>
        <v>-593</v>
      </c>
      <c r="I22" s="35">
        <f t="shared" si="1"/>
        <v>-10.715576436573906</v>
      </c>
      <c r="J22" s="34">
        <f t="shared" si="2"/>
        <v>-593</v>
      </c>
      <c r="K22" s="36">
        <f t="shared" si="3"/>
        <v>-10.715576436573906</v>
      </c>
    </row>
    <row r="23" spans="1:11" ht="15.75" customHeight="1">
      <c r="A23" s="16" t="s">
        <v>88</v>
      </c>
      <c r="B23" s="34">
        <f t="shared" si="7"/>
        <v>0</v>
      </c>
      <c r="C23" s="34"/>
      <c r="D23" s="34"/>
      <c r="E23" s="34">
        <f>SUM(F23:G23)</f>
        <v>700</v>
      </c>
      <c r="F23" s="34">
        <v>700</v>
      </c>
      <c r="G23" s="34"/>
      <c r="H23" s="34">
        <f t="shared" si="0"/>
        <v>-700</v>
      </c>
      <c r="I23" s="35">
        <f t="shared" si="1"/>
        <v>-100</v>
      </c>
      <c r="J23" s="34">
        <f t="shared" si="2"/>
        <v>-700</v>
      </c>
      <c r="K23" s="36">
        <f t="shared" si="3"/>
        <v>-100</v>
      </c>
    </row>
    <row r="24" spans="1:11" ht="15.75" customHeight="1">
      <c r="A24" s="16" t="s">
        <v>82</v>
      </c>
      <c r="B24" s="34">
        <f t="shared" si="7"/>
        <v>8806</v>
      </c>
      <c r="C24" s="34">
        <v>8806</v>
      </c>
      <c r="D24" s="34"/>
      <c r="E24" s="34">
        <f t="shared" si="6"/>
        <v>7828</v>
      </c>
      <c r="F24" s="34">
        <v>7828</v>
      </c>
      <c r="G24" s="34"/>
      <c r="H24" s="34">
        <f t="shared" si="0"/>
        <v>978</v>
      </c>
      <c r="I24" s="35">
        <f t="shared" si="1"/>
        <v>12.493612672457843</v>
      </c>
      <c r="J24" s="34">
        <f t="shared" si="2"/>
        <v>978</v>
      </c>
      <c r="K24" s="36">
        <f t="shared" si="3"/>
        <v>12.493612672457843</v>
      </c>
    </row>
    <row r="25" spans="1:11" ht="15.75" customHeight="1">
      <c r="A25" s="20" t="s">
        <v>89</v>
      </c>
      <c r="B25" s="34">
        <f aca="true" t="shared" si="8" ref="B25:B33">SUM(C25:D25)</f>
        <v>11757</v>
      </c>
      <c r="C25" s="34">
        <v>9721</v>
      </c>
      <c r="D25" s="34">
        <v>2036</v>
      </c>
      <c r="E25" s="34">
        <f t="shared" si="6"/>
        <v>12139</v>
      </c>
      <c r="F25" s="34">
        <v>10103</v>
      </c>
      <c r="G25" s="34">
        <v>2036</v>
      </c>
      <c r="H25" s="34">
        <f t="shared" si="0"/>
        <v>-382</v>
      </c>
      <c r="I25" s="35">
        <f t="shared" si="1"/>
        <v>-3.146881950737293</v>
      </c>
      <c r="J25" s="34">
        <f t="shared" si="2"/>
        <v>-382</v>
      </c>
      <c r="K25" s="36">
        <f t="shared" si="3"/>
        <v>-3.7810551321389685</v>
      </c>
    </row>
    <row r="26" spans="1:11" ht="15.75" customHeight="1">
      <c r="A26" s="56" t="s">
        <v>126</v>
      </c>
      <c r="B26" s="34">
        <f t="shared" si="8"/>
        <v>630</v>
      </c>
      <c r="C26" s="34">
        <v>630</v>
      </c>
      <c r="D26" s="34"/>
      <c r="E26" s="34">
        <f t="shared" si="6"/>
        <v>0</v>
      </c>
      <c r="F26" s="34"/>
      <c r="G26" s="34"/>
      <c r="H26" s="34">
        <f t="shared" si="0"/>
        <v>630</v>
      </c>
      <c r="I26" s="35"/>
      <c r="J26" s="34">
        <f t="shared" si="2"/>
        <v>630</v>
      </c>
      <c r="K26" s="36"/>
    </row>
    <row r="27" spans="1:11" ht="15.75" customHeight="1">
      <c r="A27" s="57" t="s">
        <v>127</v>
      </c>
      <c r="B27" s="34">
        <f t="shared" si="8"/>
        <v>10371</v>
      </c>
      <c r="C27" s="34">
        <v>10371</v>
      </c>
      <c r="D27" s="34"/>
      <c r="E27" s="34">
        <f t="shared" si="6"/>
        <v>11946</v>
      </c>
      <c r="F27" s="34">
        <v>11946</v>
      </c>
      <c r="G27" s="34"/>
      <c r="H27" s="34">
        <f t="shared" si="0"/>
        <v>-1575</v>
      </c>
      <c r="I27" s="35">
        <f t="shared" si="1"/>
        <v>-13.184329482672025</v>
      </c>
      <c r="J27" s="34">
        <f t="shared" si="2"/>
        <v>-1575</v>
      </c>
      <c r="K27" s="36">
        <f t="shared" si="3"/>
        <v>-13.184329482672025</v>
      </c>
    </row>
    <row r="28" spans="1:11" ht="15.75" customHeight="1">
      <c r="A28" s="57" t="s">
        <v>128</v>
      </c>
      <c r="B28" s="34">
        <f t="shared" si="8"/>
        <v>3125</v>
      </c>
      <c r="C28" s="34">
        <v>3125</v>
      </c>
      <c r="D28" s="34"/>
      <c r="E28" s="34">
        <f t="shared" si="6"/>
        <v>0</v>
      </c>
      <c r="F28" s="34"/>
      <c r="G28" s="34"/>
      <c r="H28" s="34">
        <f t="shared" si="0"/>
        <v>3125</v>
      </c>
      <c r="I28" s="35"/>
      <c r="J28" s="34">
        <f t="shared" si="2"/>
        <v>3125</v>
      </c>
      <c r="K28" s="36"/>
    </row>
    <row r="29" spans="1:11" ht="15.75" customHeight="1">
      <c r="A29" s="16" t="s">
        <v>125</v>
      </c>
      <c r="B29" s="34">
        <f t="shared" si="8"/>
        <v>153</v>
      </c>
      <c r="C29" s="34">
        <v>153</v>
      </c>
      <c r="D29" s="34"/>
      <c r="E29" s="34">
        <f t="shared" si="6"/>
        <v>58</v>
      </c>
      <c r="F29" s="47">
        <v>58</v>
      </c>
      <c r="G29" s="34"/>
      <c r="H29" s="34">
        <f t="shared" si="0"/>
        <v>95</v>
      </c>
      <c r="I29" s="35">
        <f t="shared" si="1"/>
        <v>163.79310344827587</v>
      </c>
      <c r="J29" s="34">
        <f t="shared" si="2"/>
        <v>95</v>
      </c>
      <c r="K29" s="36">
        <f t="shared" si="3"/>
        <v>163.79310344827587</v>
      </c>
    </row>
    <row r="30" spans="1:11" ht="15.75" customHeight="1">
      <c r="A30" s="19" t="s">
        <v>29</v>
      </c>
      <c r="B30" s="34">
        <f>SUM(C30:D30)</f>
        <v>72972</v>
      </c>
      <c r="C30" s="34">
        <v>72972</v>
      </c>
      <c r="D30" s="34"/>
      <c r="E30" s="34">
        <f t="shared" si="6"/>
        <v>64078</v>
      </c>
      <c r="F30" s="34">
        <v>64078</v>
      </c>
      <c r="G30" s="34"/>
      <c r="H30" s="34">
        <f t="shared" si="0"/>
        <v>8894</v>
      </c>
      <c r="I30" s="35">
        <f t="shared" si="1"/>
        <v>13.879958800212242</v>
      </c>
      <c r="J30" s="34">
        <f t="shared" si="2"/>
        <v>8894</v>
      </c>
      <c r="K30" s="36">
        <f t="shared" si="3"/>
        <v>13.879958800212242</v>
      </c>
    </row>
    <row r="31" spans="1:11" ht="15.75" customHeight="1">
      <c r="A31" s="22" t="s">
        <v>30</v>
      </c>
      <c r="B31" s="34">
        <f t="shared" si="8"/>
        <v>4083</v>
      </c>
      <c r="C31" s="34">
        <v>4083</v>
      </c>
      <c r="D31" s="34"/>
      <c r="E31" s="34">
        <f>SUM(F31:G31)</f>
        <v>6255</v>
      </c>
      <c r="F31" s="34">
        <v>6255</v>
      </c>
      <c r="G31" s="34"/>
      <c r="H31" s="34">
        <f t="shared" si="0"/>
        <v>-2172</v>
      </c>
      <c r="I31" s="35">
        <f t="shared" si="1"/>
        <v>-34.7242206235012</v>
      </c>
      <c r="J31" s="34">
        <f t="shared" si="2"/>
        <v>-2172</v>
      </c>
      <c r="K31" s="36">
        <f t="shared" si="3"/>
        <v>-34.7242206235012</v>
      </c>
    </row>
    <row r="32" spans="1:11" ht="15.75" customHeight="1">
      <c r="A32" s="72" t="s">
        <v>143</v>
      </c>
      <c r="B32" s="34">
        <f t="shared" si="8"/>
        <v>468</v>
      </c>
      <c r="C32" s="52">
        <v>12764</v>
      </c>
      <c r="D32" s="52">
        <v>-12296</v>
      </c>
      <c r="E32" s="34">
        <f>F32+G32</f>
        <v>893</v>
      </c>
      <c r="F32" s="34">
        <v>12727</v>
      </c>
      <c r="G32" s="34">
        <v>-11834</v>
      </c>
      <c r="H32" s="34">
        <f t="shared" si="0"/>
        <v>-425</v>
      </c>
      <c r="I32" s="35">
        <f t="shared" si="1"/>
        <v>-47.59238521836507</v>
      </c>
      <c r="J32" s="34">
        <f t="shared" si="2"/>
        <v>37</v>
      </c>
      <c r="K32" s="36">
        <f t="shared" si="3"/>
        <v>0.2907205154396165</v>
      </c>
    </row>
    <row r="33" spans="1:11" ht="15.75" customHeight="1">
      <c r="A33" s="44" t="s">
        <v>109</v>
      </c>
      <c r="B33" s="34">
        <f t="shared" si="8"/>
        <v>0</v>
      </c>
      <c r="C33" s="45"/>
      <c r="D33" s="45"/>
      <c r="E33" s="34">
        <f>F33+G33</f>
        <v>19814</v>
      </c>
      <c r="F33" s="45">
        <v>19814</v>
      </c>
      <c r="G33" s="45"/>
      <c r="H33" s="34">
        <f t="shared" si="0"/>
        <v>-19814</v>
      </c>
      <c r="I33" s="35">
        <f t="shared" si="1"/>
        <v>-100</v>
      </c>
      <c r="J33" s="34">
        <f t="shared" si="2"/>
        <v>-19814</v>
      </c>
      <c r="K33" s="36">
        <f t="shared" si="3"/>
        <v>-100</v>
      </c>
    </row>
    <row r="34" spans="1:11" ht="15.75" customHeight="1" thickBot="1">
      <c r="A34" s="23" t="s">
        <v>45</v>
      </c>
      <c r="B34" s="37">
        <f aca="true" t="shared" si="9" ref="B34:G34">B5+B6+B31+B32+B33</f>
        <v>228031</v>
      </c>
      <c r="C34" s="37">
        <f t="shared" si="9"/>
        <v>200265</v>
      </c>
      <c r="D34" s="37">
        <f t="shared" si="9"/>
        <v>27766</v>
      </c>
      <c r="E34" s="37">
        <f t="shared" si="9"/>
        <v>227140</v>
      </c>
      <c r="F34" s="37">
        <f t="shared" si="9"/>
        <v>202868</v>
      </c>
      <c r="G34" s="37">
        <f t="shared" si="9"/>
        <v>24272</v>
      </c>
      <c r="H34" s="37">
        <f t="shared" si="0"/>
        <v>891</v>
      </c>
      <c r="I34" s="38">
        <f t="shared" si="1"/>
        <v>0.3922690851457251</v>
      </c>
      <c r="J34" s="37">
        <f t="shared" si="2"/>
        <v>-2603</v>
      </c>
      <c r="K34" s="39">
        <f t="shared" si="3"/>
        <v>-1.283100341108504</v>
      </c>
    </row>
  </sheetData>
  <sheetProtection/>
  <mergeCells count="5">
    <mergeCell ref="A1:K1"/>
    <mergeCell ref="A3:A4"/>
    <mergeCell ref="B3:D3"/>
    <mergeCell ref="E3:G3"/>
    <mergeCell ref="H3:K3"/>
  </mergeCells>
  <printOptions/>
  <pageMargins left="0.98" right="0.28" top="0.1968503937007874" bottom="0.15748031496062992" header="0.15748031496062992" footer="0.15748031496062992"/>
  <pageSetup horizontalDpi="600" verticalDpi="600" orientation="landscape" paperSize="9" scale="98" r:id="rId1"/>
  <headerFooter alignWithMargins="0"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Zeros="0" zoomScalePageLayoutView="0" workbookViewId="0" topLeftCell="A1">
      <selection activeCell="E32" sqref="E32"/>
    </sheetView>
  </sheetViews>
  <sheetFormatPr defaultColWidth="9.00390625" defaultRowHeight="14.25"/>
  <cols>
    <col min="1" max="1" width="25.00390625" style="0" customWidth="1"/>
    <col min="2" max="2" width="6.50390625" style="0" customWidth="1"/>
    <col min="3" max="3" width="6.875" style="0" customWidth="1"/>
    <col min="4" max="4" width="7.00390625" style="0" customWidth="1"/>
    <col min="5" max="5" width="7.375" style="0" customWidth="1"/>
    <col min="6" max="6" width="6.75390625" style="0" customWidth="1"/>
    <col min="7" max="7" width="5.50390625" style="0" customWidth="1"/>
    <col min="8" max="8" width="6.625" style="0" customWidth="1"/>
    <col min="9" max="9" width="6.375" style="0" customWidth="1"/>
    <col min="10" max="11" width="7.00390625" style="0" customWidth="1"/>
    <col min="12" max="12" width="6.75390625" style="0" customWidth="1"/>
    <col min="13" max="13" width="5.75390625" style="0" customWidth="1"/>
    <col min="14" max="15" width="5.875" style="0" customWidth="1"/>
    <col min="16" max="16" width="6.25390625" style="0" customWidth="1"/>
    <col min="17" max="17" width="7.25390625" style="0" customWidth="1"/>
  </cols>
  <sheetData>
    <row r="1" spans="1:17" ht="22.5">
      <c r="A1" s="122" t="s">
        <v>133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7" ht="15" thickBot="1">
      <c r="A2" s="14" t="s">
        <v>35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 t="s">
        <v>34</v>
      </c>
    </row>
    <row r="3" spans="1:17" ht="15.75" customHeight="1">
      <c r="A3" s="137" t="s">
        <v>50</v>
      </c>
      <c r="B3" s="139" t="s">
        <v>134</v>
      </c>
      <c r="C3" s="140"/>
      <c r="D3" s="140"/>
      <c r="E3" s="140"/>
      <c r="F3" s="140"/>
      <c r="G3" s="141"/>
      <c r="H3" s="142" t="s">
        <v>135</v>
      </c>
      <c r="I3" s="142"/>
      <c r="J3" s="142"/>
      <c r="K3" s="142"/>
      <c r="L3" s="142"/>
      <c r="M3" s="142"/>
      <c r="N3" s="134" t="s">
        <v>85</v>
      </c>
      <c r="O3" s="135"/>
      <c r="P3" s="135"/>
      <c r="Q3" s="136"/>
    </row>
    <row r="4" spans="1:17" ht="12.75" customHeight="1">
      <c r="A4" s="138"/>
      <c r="B4" s="129" t="s">
        <v>51</v>
      </c>
      <c r="C4" s="129" t="s">
        <v>2</v>
      </c>
      <c r="D4" s="129"/>
      <c r="E4" s="129"/>
      <c r="F4" s="129"/>
      <c r="G4" s="129" t="s">
        <v>3</v>
      </c>
      <c r="H4" s="129" t="s">
        <v>51</v>
      </c>
      <c r="I4" s="129" t="s">
        <v>2</v>
      </c>
      <c r="J4" s="129"/>
      <c r="K4" s="129"/>
      <c r="L4" s="129"/>
      <c r="M4" s="129" t="s">
        <v>3</v>
      </c>
      <c r="N4" s="130" t="s">
        <v>41</v>
      </c>
      <c r="O4" s="130" t="s">
        <v>42</v>
      </c>
      <c r="P4" s="130" t="s">
        <v>43</v>
      </c>
      <c r="Q4" s="132" t="s">
        <v>44</v>
      </c>
    </row>
    <row r="5" spans="1:17" ht="20.25" customHeight="1">
      <c r="A5" s="138"/>
      <c r="B5" s="129"/>
      <c r="C5" s="11" t="s">
        <v>1</v>
      </c>
      <c r="D5" s="11" t="s">
        <v>52</v>
      </c>
      <c r="E5" s="11" t="s">
        <v>53</v>
      </c>
      <c r="F5" s="11" t="s">
        <v>54</v>
      </c>
      <c r="G5" s="129"/>
      <c r="H5" s="129"/>
      <c r="I5" s="11" t="s">
        <v>56</v>
      </c>
      <c r="J5" s="11" t="s">
        <v>57</v>
      </c>
      <c r="K5" s="11" t="s">
        <v>58</v>
      </c>
      <c r="L5" s="11" t="s">
        <v>59</v>
      </c>
      <c r="M5" s="129"/>
      <c r="N5" s="131"/>
      <c r="O5" s="131"/>
      <c r="P5" s="131"/>
      <c r="Q5" s="133"/>
    </row>
    <row r="6" spans="1:17" ht="20.25" customHeight="1">
      <c r="A6" s="26" t="s">
        <v>112</v>
      </c>
      <c r="B6" s="58">
        <f aca="true" t="shared" si="0" ref="B6:B28">SUM(D6:G6)</f>
        <v>205860</v>
      </c>
      <c r="C6" s="58">
        <f>SUM(D6:F6)</f>
        <v>190123</v>
      </c>
      <c r="D6" s="59">
        <f>SUM(D7:D26)</f>
        <v>83768</v>
      </c>
      <c r="E6" s="59">
        <f aca="true" t="shared" si="1" ref="E6:M6">SUM(E7:E26)</f>
        <v>102272</v>
      </c>
      <c r="F6" s="59">
        <f t="shared" si="1"/>
        <v>4083</v>
      </c>
      <c r="G6" s="59">
        <f t="shared" si="1"/>
        <v>15737</v>
      </c>
      <c r="H6" s="59">
        <f t="shared" si="1"/>
        <v>201519</v>
      </c>
      <c r="I6" s="59">
        <f t="shared" si="1"/>
        <v>186585</v>
      </c>
      <c r="J6" s="59">
        <f t="shared" si="1"/>
        <v>86755</v>
      </c>
      <c r="K6" s="59">
        <f t="shared" si="1"/>
        <v>95747</v>
      </c>
      <c r="L6" s="59">
        <f t="shared" si="1"/>
        <v>4083</v>
      </c>
      <c r="M6" s="59">
        <f t="shared" si="1"/>
        <v>14934</v>
      </c>
      <c r="N6" s="58">
        <f>B6-H6</f>
        <v>4341</v>
      </c>
      <c r="O6" s="60">
        <f>N6/H6*100</f>
        <v>2.1541393119259227</v>
      </c>
      <c r="P6" s="58">
        <f>C6-I6</f>
        <v>3538</v>
      </c>
      <c r="Q6" s="61">
        <f>P6/I6*100</f>
        <v>1.8961867245491333</v>
      </c>
    </row>
    <row r="7" spans="1:17" ht="18" customHeight="1">
      <c r="A7" s="5" t="s">
        <v>91</v>
      </c>
      <c r="B7" s="58">
        <f t="shared" si="0"/>
        <v>11963</v>
      </c>
      <c r="C7" s="58">
        <f>SUM(D7:F7)</f>
        <v>8707</v>
      </c>
      <c r="D7" s="59">
        <v>8309</v>
      </c>
      <c r="E7" s="59">
        <v>398</v>
      </c>
      <c r="F7" s="59"/>
      <c r="G7" s="59">
        <v>3256</v>
      </c>
      <c r="H7" s="62">
        <f>I7+M7</f>
        <v>9660</v>
      </c>
      <c r="I7" s="58">
        <f>SUM(J7:L7)</f>
        <v>7272</v>
      </c>
      <c r="J7" s="59">
        <v>6881</v>
      </c>
      <c r="K7" s="59">
        <v>391</v>
      </c>
      <c r="L7" s="59"/>
      <c r="M7" s="59">
        <v>2388</v>
      </c>
      <c r="N7" s="58">
        <f aca="true" t="shared" si="2" ref="N7:N28">B7-H7</f>
        <v>2303</v>
      </c>
      <c r="O7" s="60">
        <f aca="true" t="shared" si="3" ref="O7:O28">N7/H7*100</f>
        <v>23.840579710144926</v>
      </c>
      <c r="P7" s="58">
        <f aca="true" t="shared" si="4" ref="P7:P28">C7-I7</f>
        <v>1435</v>
      </c>
      <c r="Q7" s="61">
        <f aca="true" t="shared" si="5" ref="Q7:Q28">P7/I7*100</f>
        <v>19.733223322332233</v>
      </c>
    </row>
    <row r="8" spans="1:17" ht="18" customHeight="1">
      <c r="A8" s="5" t="s">
        <v>92</v>
      </c>
      <c r="B8" s="58">
        <f t="shared" si="0"/>
        <v>57</v>
      </c>
      <c r="C8" s="58">
        <f aca="true" t="shared" si="6" ref="C8:C26">SUM(D8:F8)</f>
        <v>57</v>
      </c>
      <c r="D8" s="59">
        <v>57</v>
      </c>
      <c r="E8" s="59"/>
      <c r="F8" s="58"/>
      <c r="G8" s="58"/>
      <c r="H8" s="62">
        <f aca="true" t="shared" si="7" ref="H8:H27">I8+M8</f>
        <v>85</v>
      </c>
      <c r="I8" s="58">
        <f aca="true" t="shared" si="8" ref="I8:I27">SUM(J8:L8)</f>
        <v>85</v>
      </c>
      <c r="J8" s="59">
        <v>85</v>
      </c>
      <c r="K8" s="59"/>
      <c r="L8" s="59"/>
      <c r="M8" s="58"/>
      <c r="N8" s="58">
        <f t="shared" si="2"/>
        <v>-28</v>
      </c>
      <c r="O8" s="60">
        <f t="shared" si="3"/>
        <v>-32.94117647058823</v>
      </c>
      <c r="P8" s="58">
        <f t="shared" si="4"/>
        <v>-28</v>
      </c>
      <c r="Q8" s="61">
        <f t="shared" si="5"/>
        <v>-32.94117647058823</v>
      </c>
    </row>
    <row r="9" spans="1:17" ht="18" customHeight="1">
      <c r="A9" s="5" t="s">
        <v>93</v>
      </c>
      <c r="B9" s="58">
        <f t="shared" si="0"/>
        <v>8871</v>
      </c>
      <c r="C9" s="58">
        <f t="shared" si="6"/>
        <v>8845</v>
      </c>
      <c r="D9" s="59">
        <v>6353</v>
      </c>
      <c r="E9" s="59">
        <v>1725</v>
      </c>
      <c r="F9" s="59">
        <v>767</v>
      </c>
      <c r="G9" s="59">
        <v>26</v>
      </c>
      <c r="H9" s="62">
        <f t="shared" si="7"/>
        <v>8145</v>
      </c>
      <c r="I9" s="58">
        <f t="shared" si="8"/>
        <v>8145</v>
      </c>
      <c r="J9" s="59">
        <v>5652</v>
      </c>
      <c r="K9" s="59">
        <v>1726</v>
      </c>
      <c r="L9" s="59">
        <v>767</v>
      </c>
      <c r="M9" s="59"/>
      <c r="N9" s="58">
        <f t="shared" si="2"/>
        <v>726</v>
      </c>
      <c r="O9" s="60">
        <f t="shared" si="3"/>
        <v>8.913443830570902</v>
      </c>
      <c r="P9" s="58">
        <f t="shared" si="4"/>
        <v>700</v>
      </c>
      <c r="Q9" s="61">
        <f t="shared" si="5"/>
        <v>8.594229588704728</v>
      </c>
    </row>
    <row r="10" spans="1:17" ht="18" customHeight="1">
      <c r="A10" s="5" t="s">
        <v>94</v>
      </c>
      <c r="B10" s="58">
        <f t="shared" si="0"/>
        <v>31745</v>
      </c>
      <c r="C10" s="58">
        <f t="shared" si="6"/>
        <v>31665</v>
      </c>
      <c r="D10" s="59">
        <v>22467</v>
      </c>
      <c r="E10" s="59">
        <v>9198</v>
      </c>
      <c r="F10" s="59"/>
      <c r="G10" s="59">
        <v>80</v>
      </c>
      <c r="H10" s="62">
        <f t="shared" si="7"/>
        <v>31303</v>
      </c>
      <c r="I10" s="58">
        <f t="shared" si="8"/>
        <v>30904</v>
      </c>
      <c r="J10" s="59">
        <v>22367</v>
      </c>
      <c r="K10" s="59">
        <v>8537</v>
      </c>
      <c r="L10" s="59"/>
      <c r="M10" s="59">
        <v>399</v>
      </c>
      <c r="N10" s="58">
        <f t="shared" si="2"/>
        <v>442</v>
      </c>
      <c r="O10" s="60">
        <f t="shared" si="3"/>
        <v>1.412005239114462</v>
      </c>
      <c r="P10" s="58">
        <f t="shared" si="4"/>
        <v>761</v>
      </c>
      <c r="Q10" s="61">
        <f t="shared" si="5"/>
        <v>2.4624644059021485</v>
      </c>
    </row>
    <row r="11" spans="1:17" ht="18" customHeight="1">
      <c r="A11" s="5" t="s">
        <v>95</v>
      </c>
      <c r="B11" s="58">
        <f t="shared" si="0"/>
        <v>244</v>
      </c>
      <c r="C11" s="58">
        <f t="shared" si="6"/>
        <v>244</v>
      </c>
      <c r="D11" s="59">
        <v>244</v>
      </c>
      <c r="E11" s="59"/>
      <c r="F11" s="59"/>
      <c r="G11" s="58"/>
      <c r="H11" s="62">
        <f t="shared" si="7"/>
        <v>242</v>
      </c>
      <c r="I11" s="58">
        <f t="shared" si="8"/>
        <v>242</v>
      </c>
      <c r="J11" s="59">
        <v>242</v>
      </c>
      <c r="K11" s="59"/>
      <c r="L11" s="59"/>
      <c r="M11" s="58"/>
      <c r="N11" s="58">
        <f t="shared" si="2"/>
        <v>2</v>
      </c>
      <c r="O11" s="60">
        <f t="shared" si="3"/>
        <v>0.8264462809917356</v>
      </c>
      <c r="P11" s="58">
        <f t="shared" si="4"/>
        <v>2</v>
      </c>
      <c r="Q11" s="61">
        <f t="shared" si="5"/>
        <v>0.8264462809917356</v>
      </c>
    </row>
    <row r="12" spans="1:17" ht="18" customHeight="1">
      <c r="A12" s="5" t="s">
        <v>96</v>
      </c>
      <c r="B12" s="58">
        <f t="shared" si="0"/>
        <v>3287</v>
      </c>
      <c r="C12" s="58">
        <f t="shared" si="6"/>
        <v>3287</v>
      </c>
      <c r="D12" s="59">
        <v>2813</v>
      </c>
      <c r="E12" s="59">
        <v>474</v>
      </c>
      <c r="F12" s="59"/>
      <c r="G12" s="58"/>
      <c r="H12" s="62">
        <f t="shared" si="7"/>
        <v>3279</v>
      </c>
      <c r="I12" s="58">
        <f t="shared" si="8"/>
        <v>3179</v>
      </c>
      <c r="J12" s="59">
        <v>2738</v>
      </c>
      <c r="K12" s="59">
        <v>441</v>
      </c>
      <c r="L12" s="59"/>
      <c r="M12" s="58">
        <v>100</v>
      </c>
      <c r="N12" s="58">
        <f t="shared" si="2"/>
        <v>8</v>
      </c>
      <c r="O12" s="60">
        <f t="shared" si="3"/>
        <v>0.24397682220189082</v>
      </c>
      <c r="P12" s="58">
        <f t="shared" si="4"/>
        <v>108</v>
      </c>
      <c r="Q12" s="61">
        <f t="shared" si="5"/>
        <v>3.3972947467757155</v>
      </c>
    </row>
    <row r="13" spans="1:17" ht="18" customHeight="1">
      <c r="A13" s="5" t="s">
        <v>97</v>
      </c>
      <c r="B13" s="58">
        <f t="shared" si="0"/>
        <v>34808</v>
      </c>
      <c r="C13" s="58">
        <f t="shared" si="6"/>
        <v>32112</v>
      </c>
      <c r="D13" s="59">
        <v>19031</v>
      </c>
      <c r="E13" s="59">
        <v>9894</v>
      </c>
      <c r="F13" s="59">
        <v>3187</v>
      </c>
      <c r="G13" s="59">
        <v>2696</v>
      </c>
      <c r="H13" s="62">
        <f t="shared" si="7"/>
        <v>38427</v>
      </c>
      <c r="I13" s="58">
        <f t="shared" si="8"/>
        <v>36182</v>
      </c>
      <c r="J13" s="59">
        <v>25002</v>
      </c>
      <c r="K13" s="59">
        <v>7993</v>
      </c>
      <c r="L13" s="59">
        <v>3187</v>
      </c>
      <c r="M13" s="59">
        <v>2245</v>
      </c>
      <c r="N13" s="58">
        <f t="shared" si="2"/>
        <v>-3619</v>
      </c>
      <c r="O13" s="60">
        <f t="shared" si="3"/>
        <v>-9.417857235797747</v>
      </c>
      <c r="P13" s="58">
        <f t="shared" si="4"/>
        <v>-4070</v>
      </c>
      <c r="Q13" s="61">
        <f t="shared" si="5"/>
        <v>-11.24868719252667</v>
      </c>
    </row>
    <row r="14" spans="1:17" ht="18" customHeight="1">
      <c r="A14" s="5" t="s">
        <v>98</v>
      </c>
      <c r="B14" s="58">
        <f t="shared" si="0"/>
        <v>19662</v>
      </c>
      <c r="C14" s="58">
        <f t="shared" si="6"/>
        <v>19009</v>
      </c>
      <c r="D14" s="59">
        <v>8732</v>
      </c>
      <c r="E14" s="59">
        <v>10148</v>
      </c>
      <c r="F14" s="59">
        <v>129</v>
      </c>
      <c r="G14" s="59">
        <v>653</v>
      </c>
      <c r="H14" s="62">
        <f t="shared" si="7"/>
        <v>21116</v>
      </c>
      <c r="I14" s="58">
        <f t="shared" si="8"/>
        <v>19337</v>
      </c>
      <c r="J14" s="59">
        <v>9345</v>
      </c>
      <c r="K14" s="59">
        <v>9863</v>
      </c>
      <c r="L14" s="59">
        <v>129</v>
      </c>
      <c r="M14" s="59">
        <v>1779</v>
      </c>
      <c r="N14" s="58">
        <f t="shared" si="2"/>
        <v>-1454</v>
      </c>
      <c r="O14" s="60">
        <f t="shared" si="3"/>
        <v>-6.885773820799394</v>
      </c>
      <c r="P14" s="58">
        <f t="shared" si="4"/>
        <v>-328</v>
      </c>
      <c r="Q14" s="61">
        <f t="shared" si="5"/>
        <v>-1.6962300253400218</v>
      </c>
    </row>
    <row r="15" spans="1:17" ht="18" customHeight="1">
      <c r="A15" s="5" t="s">
        <v>99</v>
      </c>
      <c r="B15" s="58">
        <f t="shared" si="0"/>
        <v>6146</v>
      </c>
      <c r="C15" s="58">
        <f t="shared" si="6"/>
        <v>6041</v>
      </c>
      <c r="D15" s="59">
        <v>836</v>
      </c>
      <c r="E15" s="59">
        <v>5205</v>
      </c>
      <c r="F15" s="59"/>
      <c r="G15" s="59">
        <v>105</v>
      </c>
      <c r="H15" s="62">
        <f t="shared" si="7"/>
        <v>5771</v>
      </c>
      <c r="I15" s="58">
        <f t="shared" si="8"/>
        <v>5486</v>
      </c>
      <c r="J15" s="59">
        <v>750</v>
      </c>
      <c r="K15" s="59">
        <v>4736</v>
      </c>
      <c r="L15" s="59"/>
      <c r="M15" s="59">
        <v>285</v>
      </c>
      <c r="N15" s="58">
        <f t="shared" si="2"/>
        <v>375</v>
      </c>
      <c r="O15" s="60">
        <f t="shared" si="3"/>
        <v>6.498007277768152</v>
      </c>
      <c r="P15" s="58">
        <f t="shared" si="4"/>
        <v>555</v>
      </c>
      <c r="Q15" s="61">
        <f t="shared" si="5"/>
        <v>10.11666059059424</v>
      </c>
    </row>
    <row r="16" spans="1:17" ht="18" customHeight="1">
      <c r="A16" s="5" t="s">
        <v>100</v>
      </c>
      <c r="B16" s="58">
        <f t="shared" si="0"/>
        <v>8094</v>
      </c>
      <c r="C16" s="58">
        <f t="shared" si="6"/>
        <v>7244</v>
      </c>
      <c r="D16" s="59">
        <v>1963</v>
      </c>
      <c r="E16" s="59">
        <v>5281</v>
      </c>
      <c r="F16" s="59"/>
      <c r="G16" s="59">
        <v>850</v>
      </c>
      <c r="H16" s="62">
        <f t="shared" si="7"/>
        <v>7146</v>
      </c>
      <c r="I16" s="58">
        <f t="shared" si="8"/>
        <v>6805</v>
      </c>
      <c r="J16" s="59">
        <v>1524</v>
      </c>
      <c r="K16" s="59">
        <v>5281</v>
      </c>
      <c r="L16" s="59"/>
      <c r="M16" s="59">
        <v>341</v>
      </c>
      <c r="N16" s="58">
        <f t="shared" si="2"/>
        <v>948</v>
      </c>
      <c r="O16" s="60">
        <f t="shared" si="3"/>
        <v>13.266162888329136</v>
      </c>
      <c r="P16" s="58">
        <f t="shared" si="4"/>
        <v>439</v>
      </c>
      <c r="Q16" s="61">
        <f t="shared" si="5"/>
        <v>6.4511388684790605</v>
      </c>
    </row>
    <row r="17" spans="1:17" ht="18" customHeight="1">
      <c r="A17" s="5" t="s">
        <v>101</v>
      </c>
      <c r="B17" s="58">
        <f t="shared" si="0"/>
        <v>55375</v>
      </c>
      <c r="C17" s="58">
        <f t="shared" si="6"/>
        <v>48129</v>
      </c>
      <c r="D17" s="59">
        <v>5356</v>
      </c>
      <c r="E17" s="59">
        <v>42773</v>
      </c>
      <c r="F17" s="59"/>
      <c r="G17" s="59">
        <v>7246</v>
      </c>
      <c r="H17" s="62">
        <f t="shared" si="7"/>
        <v>51896</v>
      </c>
      <c r="I17" s="58">
        <f t="shared" si="8"/>
        <v>45372</v>
      </c>
      <c r="J17" s="59">
        <v>5201</v>
      </c>
      <c r="K17" s="59">
        <v>40171</v>
      </c>
      <c r="L17" s="59"/>
      <c r="M17" s="59">
        <v>6524</v>
      </c>
      <c r="N17" s="58">
        <f t="shared" si="2"/>
        <v>3479</v>
      </c>
      <c r="O17" s="60">
        <f t="shared" si="3"/>
        <v>6.703792199784184</v>
      </c>
      <c r="P17" s="58">
        <f t="shared" si="4"/>
        <v>2757</v>
      </c>
      <c r="Q17" s="61">
        <f t="shared" si="5"/>
        <v>6.076434805606983</v>
      </c>
    </row>
    <row r="18" spans="1:17" ht="18" customHeight="1">
      <c r="A18" s="5" t="s">
        <v>102</v>
      </c>
      <c r="B18" s="58">
        <f t="shared" si="0"/>
        <v>9257</v>
      </c>
      <c r="C18" s="58">
        <f t="shared" si="6"/>
        <v>9257</v>
      </c>
      <c r="D18" s="59">
        <v>297</v>
      </c>
      <c r="E18" s="59">
        <v>8960</v>
      </c>
      <c r="F18" s="58"/>
      <c r="G18" s="58"/>
      <c r="H18" s="62">
        <f t="shared" si="7"/>
        <v>8980</v>
      </c>
      <c r="I18" s="58">
        <f t="shared" si="8"/>
        <v>8980</v>
      </c>
      <c r="J18" s="59">
        <v>272</v>
      </c>
      <c r="K18" s="59">
        <v>8708</v>
      </c>
      <c r="L18" s="59"/>
      <c r="M18" s="58"/>
      <c r="N18" s="58">
        <f t="shared" si="2"/>
        <v>277</v>
      </c>
      <c r="O18" s="60">
        <f t="shared" si="3"/>
        <v>3.0846325167037865</v>
      </c>
      <c r="P18" s="58">
        <f t="shared" si="4"/>
        <v>277</v>
      </c>
      <c r="Q18" s="61">
        <f t="shared" si="5"/>
        <v>3.0846325167037865</v>
      </c>
    </row>
    <row r="19" spans="1:17" ht="18" customHeight="1">
      <c r="A19" s="5" t="s">
        <v>103</v>
      </c>
      <c r="B19" s="58">
        <f t="shared" si="0"/>
        <v>1534</v>
      </c>
      <c r="C19" s="58">
        <f t="shared" si="6"/>
        <v>1082</v>
      </c>
      <c r="D19" s="59">
        <v>1082</v>
      </c>
      <c r="E19" s="59"/>
      <c r="F19" s="59"/>
      <c r="G19" s="59">
        <v>452</v>
      </c>
      <c r="H19" s="62">
        <f t="shared" si="7"/>
        <v>917</v>
      </c>
      <c r="I19" s="58">
        <f t="shared" si="8"/>
        <v>384</v>
      </c>
      <c r="J19" s="59">
        <v>384</v>
      </c>
      <c r="K19" s="59"/>
      <c r="L19" s="59"/>
      <c r="M19" s="59">
        <v>533</v>
      </c>
      <c r="N19" s="58">
        <f t="shared" si="2"/>
        <v>617</v>
      </c>
      <c r="O19" s="60">
        <f t="shared" si="3"/>
        <v>67.2846237731734</v>
      </c>
      <c r="P19" s="58">
        <f t="shared" si="4"/>
        <v>698</v>
      </c>
      <c r="Q19" s="61">
        <f t="shared" si="5"/>
        <v>181.77083333333331</v>
      </c>
    </row>
    <row r="20" spans="1:17" ht="18" customHeight="1">
      <c r="A20" s="5" t="s">
        <v>104</v>
      </c>
      <c r="B20" s="58">
        <f t="shared" si="0"/>
        <v>734</v>
      </c>
      <c r="C20" s="58">
        <f t="shared" si="6"/>
        <v>734</v>
      </c>
      <c r="D20" s="59">
        <v>584</v>
      </c>
      <c r="E20" s="59">
        <v>150</v>
      </c>
      <c r="F20" s="59"/>
      <c r="G20" s="59"/>
      <c r="H20" s="62">
        <f t="shared" si="7"/>
        <v>650</v>
      </c>
      <c r="I20" s="58">
        <f t="shared" si="8"/>
        <v>650</v>
      </c>
      <c r="J20" s="59">
        <v>631</v>
      </c>
      <c r="K20" s="59">
        <v>19</v>
      </c>
      <c r="L20" s="59"/>
      <c r="M20" s="59"/>
      <c r="N20" s="58">
        <f t="shared" si="2"/>
        <v>84</v>
      </c>
      <c r="O20" s="60">
        <f t="shared" si="3"/>
        <v>12.923076923076923</v>
      </c>
      <c r="P20" s="58">
        <f t="shared" si="4"/>
        <v>84</v>
      </c>
      <c r="Q20" s="61">
        <f t="shared" si="5"/>
        <v>12.923076923076923</v>
      </c>
    </row>
    <row r="21" spans="1:17" ht="18" customHeight="1">
      <c r="A21" s="5" t="s">
        <v>107</v>
      </c>
      <c r="B21" s="58">
        <f t="shared" si="0"/>
        <v>3196</v>
      </c>
      <c r="C21" s="58">
        <f t="shared" si="6"/>
        <v>3196</v>
      </c>
      <c r="D21" s="59">
        <v>342</v>
      </c>
      <c r="E21" s="59">
        <v>2854</v>
      </c>
      <c r="F21" s="59"/>
      <c r="G21" s="59"/>
      <c r="H21" s="62">
        <f t="shared" si="7"/>
        <v>2995</v>
      </c>
      <c r="I21" s="58">
        <f t="shared" si="8"/>
        <v>2995</v>
      </c>
      <c r="J21" s="59">
        <v>286</v>
      </c>
      <c r="K21" s="59">
        <v>2709</v>
      </c>
      <c r="L21" s="59"/>
      <c r="M21" s="59"/>
      <c r="N21" s="58">
        <f t="shared" si="2"/>
        <v>201</v>
      </c>
      <c r="O21" s="60">
        <f t="shared" si="3"/>
        <v>6.711185308848081</v>
      </c>
      <c r="P21" s="58">
        <f t="shared" si="4"/>
        <v>201</v>
      </c>
      <c r="Q21" s="61">
        <f t="shared" si="5"/>
        <v>6.711185308848081</v>
      </c>
    </row>
    <row r="22" spans="1:17" ht="18" customHeight="1">
      <c r="A22" s="5" t="s">
        <v>106</v>
      </c>
      <c r="B22" s="58">
        <f t="shared" si="0"/>
        <v>9122</v>
      </c>
      <c r="C22" s="58">
        <f t="shared" si="6"/>
        <v>8749</v>
      </c>
      <c r="D22" s="59">
        <v>3636</v>
      </c>
      <c r="E22" s="59">
        <v>5113</v>
      </c>
      <c r="F22" s="59"/>
      <c r="G22" s="59">
        <v>373</v>
      </c>
      <c r="H22" s="62">
        <f t="shared" si="7"/>
        <v>9181</v>
      </c>
      <c r="I22" s="58">
        <f t="shared" si="8"/>
        <v>8841</v>
      </c>
      <c r="J22" s="59">
        <v>3728</v>
      </c>
      <c r="K22" s="59">
        <v>5113</v>
      </c>
      <c r="L22" s="59"/>
      <c r="M22" s="59">
        <v>340</v>
      </c>
      <c r="N22" s="58">
        <f t="shared" si="2"/>
        <v>-59</v>
      </c>
      <c r="O22" s="60">
        <f t="shared" si="3"/>
        <v>-0.6426315216207384</v>
      </c>
      <c r="P22" s="58">
        <f t="shared" si="4"/>
        <v>-92</v>
      </c>
      <c r="Q22" s="61">
        <f t="shared" si="5"/>
        <v>-1.040606266259473</v>
      </c>
    </row>
    <row r="23" spans="1:17" ht="18" customHeight="1">
      <c r="A23" s="5" t="s">
        <v>105</v>
      </c>
      <c r="B23" s="58">
        <f t="shared" si="0"/>
        <v>247</v>
      </c>
      <c r="C23" s="58">
        <f t="shared" si="6"/>
        <v>247</v>
      </c>
      <c r="D23" s="59">
        <v>247</v>
      </c>
      <c r="E23" s="59"/>
      <c r="F23" s="59"/>
      <c r="G23" s="59"/>
      <c r="H23" s="62">
        <f t="shared" si="7"/>
        <v>232</v>
      </c>
      <c r="I23" s="58">
        <f t="shared" si="8"/>
        <v>232</v>
      </c>
      <c r="J23" s="59">
        <v>232</v>
      </c>
      <c r="K23" s="59"/>
      <c r="L23" s="59"/>
      <c r="M23" s="59"/>
      <c r="N23" s="58">
        <f t="shared" si="2"/>
        <v>15</v>
      </c>
      <c r="O23" s="60">
        <f t="shared" si="3"/>
        <v>6.4655172413793105</v>
      </c>
      <c r="P23" s="58">
        <f t="shared" si="4"/>
        <v>15</v>
      </c>
      <c r="Q23" s="61">
        <f t="shared" si="5"/>
        <v>6.4655172413793105</v>
      </c>
    </row>
    <row r="24" spans="1:17" ht="18" customHeight="1">
      <c r="A24" s="5" t="s">
        <v>136</v>
      </c>
      <c r="B24" s="58">
        <f t="shared" si="0"/>
        <v>105</v>
      </c>
      <c r="C24" s="58">
        <f t="shared" si="6"/>
        <v>105</v>
      </c>
      <c r="D24" s="58">
        <v>6</v>
      </c>
      <c r="E24" s="58">
        <v>99</v>
      </c>
      <c r="F24" s="59"/>
      <c r="G24" s="58"/>
      <c r="H24" s="62">
        <f t="shared" si="7"/>
        <v>81</v>
      </c>
      <c r="I24" s="58">
        <f t="shared" si="8"/>
        <v>81</v>
      </c>
      <c r="J24" s="59">
        <v>22</v>
      </c>
      <c r="K24" s="59">
        <v>59</v>
      </c>
      <c r="L24" s="59"/>
      <c r="M24" s="59"/>
      <c r="N24" s="58">
        <f t="shared" si="2"/>
        <v>24</v>
      </c>
      <c r="O24" s="60">
        <f t="shared" si="3"/>
        <v>29.629629629629626</v>
      </c>
      <c r="P24" s="58">
        <f t="shared" si="4"/>
        <v>24</v>
      </c>
      <c r="Q24" s="61">
        <f t="shared" si="5"/>
        <v>29.629629629629626</v>
      </c>
    </row>
    <row r="25" spans="1:17" ht="18" customHeight="1">
      <c r="A25" s="5" t="s">
        <v>138</v>
      </c>
      <c r="B25" s="58">
        <f t="shared" si="0"/>
        <v>1413</v>
      </c>
      <c r="C25" s="58">
        <f t="shared" si="6"/>
        <v>1413</v>
      </c>
      <c r="D25" s="58">
        <v>1413</v>
      </c>
      <c r="E25" s="58"/>
      <c r="F25" s="59"/>
      <c r="G25" s="58"/>
      <c r="H25" s="62">
        <f t="shared" si="7"/>
        <v>1413</v>
      </c>
      <c r="I25" s="58">
        <f t="shared" si="8"/>
        <v>1413</v>
      </c>
      <c r="J25" s="59">
        <v>1413</v>
      </c>
      <c r="K25" s="59"/>
      <c r="L25" s="59"/>
      <c r="M25" s="59"/>
      <c r="N25" s="58">
        <f t="shared" si="2"/>
        <v>0</v>
      </c>
      <c r="O25" s="60">
        <f t="shared" si="3"/>
        <v>0</v>
      </c>
      <c r="P25" s="58">
        <f t="shared" si="4"/>
        <v>0</v>
      </c>
      <c r="Q25" s="61">
        <f t="shared" si="5"/>
        <v>0</v>
      </c>
    </row>
    <row r="26" spans="1:17" ht="18" customHeight="1">
      <c r="A26" s="49" t="s">
        <v>137</v>
      </c>
      <c r="B26" s="58">
        <f t="shared" si="0"/>
        <v>0</v>
      </c>
      <c r="C26" s="58">
        <f t="shared" si="6"/>
        <v>0</v>
      </c>
      <c r="D26" s="58"/>
      <c r="E26" s="58"/>
      <c r="F26" s="59"/>
      <c r="G26" s="58"/>
      <c r="H26" s="62">
        <f t="shared" si="7"/>
        <v>0</v>
      </c>
      <c r="I26" s="58">
        <f t="shared" si="8"/>
        <v>0</v>
      </c>
      <c r="J26" s="59"/>
      <c r="K26" s="59"/>
      <c r="L26" s="59"/>
      <c r="M26" s="59"/>
      <c r="N26" s="58">
        <f t="shared" si="2"/>
        <v>0</v>
      </c>
      <c r="O26" s="60"/>
      <c r="P26" s="58">
        <f t="shared" si="4"/>
        <v>0</v>
      </c>
      <c r="Q26" s="61"/>
    </row>
    <row r="27" spans="1:17" ht="18" customHeight="1">
      <c r="A27" s="71" t="s">
        <v>142</v>
      </c>
      <c r="B27" s="58">
        <f t="shared" si="0"/>
        <v>20188</v>
      </c>
      <c r="C27" s="58">
        <f>SUM(D27:F27)</f>
        <v>8159</v>
      </c>
      <c r="D27" s="63">
        <v>8159</v>
      </c>
      <c r="E27" s="64"/>
      <c r="F27" s="64"/>
      <c r="G27" s="63">
        <v>12029</v>
      </c>
      <c r="H27" s="62">
        <f t="shared" si="7"/>
        <v>15580</v>
      </c>
      <c r="I27" s="58">
        <f t="shared" si="8"/>
        <v>4519</v>
      </c>
      <c r="J27" s="63">
        <v>4519</v>
      </c>
      <c r="K27" s="64"/>
      <c r="L27" s="64"/>
      <c r="M27" s="63">
        <v>11061</v>
      </c>
      <c r="N27" s="58">
        <f t="shared" si="2"/>
        <v>4608</v>
      </c>
      <c r="O27" s="60">
        <f t="shared" si="3"/>
        <v>29.576379974326063</v>
      </c>
      <c r="P27" s="58">
        <f t="shared" si="4"/>
        <v>3640</v>
      </c>
      <c r="Q27" s="61">
        <f t="shared" si="5"/>
        <v>80.54879398096924</v>
      </c>
    </row>
    <row r="28" spans="1:17" ht="18" customHeight="1" thickBot="1">
      <c r="A28" s="27" t="s">
        <v>55</v>
      </c>
      <c r="B28" s="65">
        <f t="shared" si="0"/>
        <v>226048</v>
      </c>
      <c r="C28" s="65">
        <f>SUM(D28:F28)</f>
        <v>198282</v>
      </c>
      <c r="D28" s="66">
        <f aca="true" t="shared" si="9" ref="D28:M28">D6+D27</f>
        <v>91927</v>
      </c>
      <c r="E28" s="66">
        <f t="shared" si="9"/>
        <v>102272</v>
      </c>
      <c r="F28" s="66">
        <f t="shared" si="9"/>
        <v>4083</v>
      </c>
      <c r="G28" s="66">
        <f t="shared" si="9"/>
        <v>27766</v>
      </c>
      <c r="H28" s="66">
        <f t="shared" si="9"/>
        <v>217099</v>
      </c>
      <c r="I28" s="66">
        <f t="shared" si="9"/>
        <v>191104</v>
      </c>
      <c r="J28" s="66">
        <f t="shared" si="9"/>
        <v>91274</v>
      </c>
      <c r="K28" s="66">
        <f t="shared" si="9"/>
        <v>95747</v>
      </c>
      <c r="L28" s="66">
        <f t="shared" si="9"/>
        <v>4083</v>
      </c>
      <c r="M28" s="66">
        <f t="shared" si="9"/>
        <v>25995</v>
      </c>
      <c r="N28" s="65">
        <f t="shared" si="2"/>
        <v>8949</v>
      </c>
      <c r="O28" s="67">
        <f t="shared" si="3"/>
        <v>4.1220825521996876</v>
      </c>
      <c r="P28" s="65">
        <f t="shared" si="4"/>
        <v>7178</v>
      </c>
      <c r="Q28" s="68">
        <f t="shared" si="5"/>
        <v>3.7560699933020762</v>
      </c>
    </row>
  </sheetData>
  <sheetProtection/>
  <mergeCells count="15">
    <mergeCell ref="N3:Q3"/>
    <mergeCell ref="I4:L4"/>
    <mergeCell ref="A1:Q1"/>
    <mergeCell ref="A3:A5"/>
    <mergeCell ref="B3:G3"/>
    <mergeCell ref="H3:M3"/>
    <mergeCell ref="B4:B5"/>
    <mergeCell ref="C4:F4"/>
    <mergeCell ref="G4:G5"/>
    <mergeCell ref="H4:H5"/>
    <mergeCell ref="O4:O5"/>
    <mergeCell ref="P4:P5"/>
    <mergeCell ref="Q4:Q5"/>
    <mergeCell ref="M4:M5"/>
    <mergeCell ref="N4:N5"/>
  </mergeCells>
  <printOptions/>
  <pageMargins left="0.88" right="0.21" top="0.17" bottom="0.37" header="0.17" footer="0.37"/>
  <pageSetup fitToHeight="1" fitToWidth="1" horizontalDpi="600" verticalDpi="600" orientation="landscape" paperSize="9" scale="97" r:id="rId1"/>
  <headerFooter alignWithMargins="0">
    <oddFooter>&amp;C4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Zeros="0" zoomScalePageLayoutView="0" workbookViewId="0" topLeftCell="A1">
      <selection activeCell="E29" sqref="E29"/>
    </sheetView>
  </sheetViews>
  <sheetFormatPr defaultColWidth="9.00390625" defaultRowHeight="14.25"/>
  <cols>
    <col min="1" max="1" width="25.625" style="0" customWidth="1"/>
    <col min="2" max="3" width="7.625" style="0" customWidth="1"/>
    <col min="4" max="4" width="7.50390625" style="0" customWidth="1"/>
    <col min="5" max="5" width="7.00390625" style="0" customWidth="1"/>
    <col min="6" max="6" width="6.375" style="0" customWidth="1"/>
    <col min="7" max="7" width="7.375" style="0" customWidth="1"/>
    <col min="8" max="8" width="7.25390625" style="0" customWidth="1"/>
    <col min="9" max="9" width="7.625" style="0" customWidth="1"/>
    <col min="10" max="10" width="6.75390625" style="0" customWidth="1"/>
    <col min="11" max="12" width="6.50390625" style="0" customWidth="1"/>
    <col min="13" max="14" width="6.25390625" style="0" customWidth="1"/>
    <col min="15" max="15" width="7.25390625" style="0" customWidth="1"/>
    <col min="16" max="16" width="3.50390625" style="0" customWidth="1"/>
  </cols>
  <sheetData>
    <row r="1" spans="1:15" ht="21" customHeight="1">
      <c r="A1" s="143" t="s">
        <v>139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ht="12" customHeight="1" thickBot="1">
      <c r="A2" s="14" t="s">
        <v>60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 t="s">
        <v>65</v>
      </c>
    </row>
    <row r="3" spans="1:15" ht="15.75" customHeight="1">
      <c r="A3" s="137" t="s">
        <v>66</v>
      </c>
      <c r="B3" s="144" t="s">
        <v>140</v>
      </c>
      <c r="C3" s="140"/>
      <c r="D3" s="140"/>
      <c r="E3" s="140"/>
      <c r="F3" s="141"/>
      <c r="G3" s="145" t="s">
        <v>141</v>
      </c>
      <c r="H3" s="142"/>
      <c r="I3" s="142"/>
      <c r="J3" s="142"/>
      <c r="K3" s="142"/>
      <c r="L3" s="134" t="s">
        <v>85</v>
      </c>
      <c r="M3" s="135"/>
      <c r="N3" s="135"/>
      <c r="O3" s="136"/>
    </row>
    <row r="4" spans="1:15" ht="12.75" customHeight="1">
      <c r="A4" s="138"/>
      <c r="B4" s="129" t="s">
        <v>67</v>
      </c>
      <c r="C4" s="129" t="s">
        <v>68</v>
      </c>
      <c r="D4" s="129"/>
      <c r="E4" s="129"/>
      <c r="F4" s="129" t="s">
        <v>69</v>
      </c>
      <c r="G4" s="129" t="s">
        <v>67</v>
      </c>
      <c r="H4" s="129" t="s">
        <v>68</v>
      </c>
      <c r="I4" s="129"/>
      <c r="J4" s="129"/>
      <c r="K4" s="129" t="s">
        <v>69</v>
      </c>
      <c r="L4" s="130" t="s">
        <v>70</v>
      </c>
      <c r="M4" s="130" t="s">
        <v>71</v>
      </c>
      <c r="N4" s="130" t="s">
        <v>72</v>
      </c>
      <c r="O4" s="132" t="s">
        <v>73</v>
      </c>
    </row>
    <row r="5" spans="1:15" ht="20.25" customHeight="1">
      <c r="A5" s="138"/>
      <c r="B5" s="129"/>
      <c r="C5" s="11" t="s">
        <v>74</v>
      </c>
      <c r="D5" s="11" t="s">
        <v>75</v>
      </c>
      <c r="E5" s="11" t="s">
        <v>77</v>
      </c>
      <c r="F5" s="129"/>
      <c r="G5" s="129"/>
      <c r="H5" s="11" t="s">
        <v>74</v>
      </c>
      <c r="I5" s="11" t="s">
        <v>75</v>
      </c>
      <c r="J5" s="11" t="s">
        <v>77</v>
      </c>
      <c r="K5" s="129"/>
      <c r="L5" s="131"/>
      <c r="M5" s="131"/>
      <c r="N5" s="131"/>
      <c r="O5" s="133"/>
    </row>
    <row r="6" spans="1:15" ht="20.25" customHeight="1">
      <c r="A6" s="26" t="s">
        <v>112</v>
      </c>
      <c r="B6" s="59">
        <f>SUM(B7:B26)</f>
        <v>103588</v>
      </c>
      <c r="C6" s="59">
        <f>SUM(C7:C26)</f>
        <v>87851</v>
      </c>
      <c r="D6" s="59">
        <f>SUM(D7:D26)</f>
        <v>83768</v>
      </c>
      <c r="E6" s="59">
        <f aca="true" t="shared" si="0" ref="E6:K6">SUM(E7:E26)</f>
        <v>4083</v>
      </c>
      <c r="F6" s="59">
        <f t="shared" si="0"/>
        <v>15737</v>
      </c>
      <c r="G6" s="59">
        <f t="shared" si="0"/>
        <v>105772</v>
      </c>
      <c r="H6" s="59">
        <f t="shared" si="0"/>
        <v>90838</v>
      </c>
      <c r="I6" s="59">
        <f t="shared" si="0"/>
        <v>86755</v>
      </c>
      <c r="J6" s="59">
        <f t="shared" si="0"/>
        <v>4083</v>
      </c>
      <c r="K6" s="59">
        <f t="shared" si="0"/>
        <v>14934</v>
      </c>
      <c r="L6" s="58">
        <f aca="true" t="shared" si="1" ref="L6:L27">B6-G6</f>
        <v>-2184</v>
      </c>
      <c r="M6" s="60">
        <f aca="true" t="shared" si="2" ref="M6:M28">L6/G6*100</f>
        <v>-2.064818666565821</v>
      </c>
      <c r="N6" s="58">
        <f aca="true" t="shared" si="3" ref="N6:N28">C6-H6</f>
        <v>-2987</v>
      </c>
      <c r="O6" s="61">
        <f aca="true" t="shared" si="4" ref="O6:O28">N6/H6*100</f>
        <v>-3.288271428256897</v>
      </c>
    </row>
    <row r="7" spans="1:16" ht="18" customHeight="1">
      <c r="A7" s="5" t="s">
        <v>91</v>
      </c>
      <c r="B7" s="58">
        <f aca="true" t="shared" si="5" ref="B7:B26">SUM(D7:F7)</f>
        <v>11565</v>
      </c>
      <c r="C7" s="58">
        <f aca="true" t="shared" si="6" ref="C7:C26">SUM(D7:E7)</f>
        <v>8309</v>
      </c>
      <c r="D7" s="59">
        <v>8309</v>
      </c>
      <c r="E7" s="59"/>
      <c r="F7" s="59">
        <v>3256</v>
      </c>
      <c r="G7" s="62">
        <f aca="true" t="shared" si="7" ref="G7:G26">H7+K7</f>
        <v>9269</v>
      </c>
      <c r="H7" s="58">
        <f aca="true" t="shared" si="8" ref="H7:H26">SUM(I7:J7)</f>
        <v>6881</v>
      </c>
      <c r="I7" s="59">
        <v>6881</v>
      </c>
      <c r="J7" s="59"/>
      <c r="K7" s="59">
        <v>2388</v>
      </c>
      <c r="L7" s="58">
        <f t="shared" si="1"/>
        <v>2296</v>
      </c>
      <c r="M7" s="60">
        <f t="shared" si="2"/>
        <v>24.770741180278346</v>
      </c>
      <c r="N7" s="58">
        <f t="shared" si="3"/>
        <v>1428</v>
      </c>
      <c r="O7" s="61">
        <f t="shared" si="4"/>
        <v>20.752797558494404</v>
      </c>
      <c r="P7" s="2"/>
    </row>
    <row r="8" spans="1:16" ht="18" customHeight="1">
      <c r="A8" s="5" t="s">
        <v>92</v>
      </c>
      <c r="B8" s="58">
        <f t="shared" si="5"/>
        <v>57</v>
      </c>
      <c r="C8" s="58">
        <f t="shared" si="6"/>
        <v>57</v>
      </c>
      <c r="D8" s="59">
        <v>57</v>
      </c>
      <c r="E8" s="58"/>
      <c r="F8" s="58"/>
      <c r="G8" s="62">
        <f t="shared" si="7"/>
        <v>85</v>
      </c>
      <c r="H8" s="58">
        <f t="shared" si="8"/>
        <v>85</v>
      </c>
      <c r="I8" s="59">
        <v>85</v>
      </c>
      <c r="J8" s="58"/>
      <c r="K8" s="58"/>
      <c r="L8" s="58">
        <f t="shared" si="1"/>
        <v>-28</v>
      </c>
      <c r="M8" s="60">
        <f t="shared" si="2"/>
        <v>-32.94117647058823</v>
      </c>
      <c r="N8" s="58">
        <f t="shared" si="3"/>
        <v>-28</v>
      </c>
      <c r="O8" s="61">
        <f t="shared" si="4"/>
        <v>-32.94117647058823</v>
      </c>
      <c r="P8" s="2"/>
    </row>
    <row r="9" spans="1:16" ht="18" customHeight="1">
      <c r="A9" s="5" t="s">
        <v>93</v>
      </c>
      <c r="B9" s="58">
        <f t="shared" si="5"/>
        <v>7146</v>
      </c>
      <c r="C9" s="58">
        <f t="shared" si="6"/>
        <v>7120</v>
      </c>
      <c r="D9" s="59">
        <v>6353</v>
      </c>
      <c r="E9" s="59">
        <v>767</v>
      </c>
      <c r="F9" s="59">
        <v>26</v>
      </c>
      <c r="G9" s="62">
        <f t="shared" si="7"/>
        <v>6419</v>
      </c>
      <c r="H9" s="58">
        <f t="shared" si="8"/>
        <v>6419</v>
      </c>
      <c r="I9" s="59">
        <v>5652</v>
      </c>
      <c r="J9" s="59">
        <v>767</v>
      </c>
      <c r="K9" s="59"/>
      <c r="L9" s="58">
        <f t="shared" si="1"/>
        <v>727</v>
      </c>
      <c r="M9" s="60">
        <f t="shared" si="2"/>
        <v>11.325751674715688</v>
      </c>
      <c r="N9" s="58">
        <f t="shared" si="3"/>
        <v>701</v>
      </c>
      <c r="O9" s="61">
        <f t="shared" si="4"/>
        <v>10.920704159526407</v>
      </c>
      <c r="P9" s="2"/>
    </row>
    <row r="10" spans="1:16" ht="18" customHeight="1">
      <c r="A10" s="5" t="s">
        <v>94</v>
      </c>
      <c r="B10" s="58">
        <f t="shared" si="5"/>
        <v>22547</v>
      </c>
      <c r="C10" s="58">
        <f t="shared" si="6"/>
        <v>22467</v>
      </c>
      <c r="D10" s="59">
        <v>22467</v>
      </c>
      <c r="E10" s="59"/>
      <c r="F10" s="59">
        <v>80</v>
      </c>
      <c r="G10" s="62">
        <f t="shared" si="7"/>
        <v>22766</v>
      </c>
      <c r="H10" s="58">
        <f t="shared" si="8"/>
        <v>22367</v>
      </c>
      <c r="I10" s="59">
        <v>22367</v>
      </c>
      <c r="J10" s="59"/>
      <c r="K10" s="59">
        <v>399</v>
      </c>
      <c r="L10" s="58">
        <f t="shared" si="1"/>
        <v>-219</v>
      </c>
      <c r="M10" s="60">
        <f t="shared" si="2"/>
        <v>-0.9619608187648248</v>
      </c>
      <c r="N10" s="58">
        <f t="shared" si="3"/>
        <v>100</v>
      </c>
      <c r="O10" s="61">
        <f t="shared" si="4"/>
        <v>0.4470872267179326</v>
      </c>
      <c r="P10" s="2"/>
    </row>
    <row r="11" spans="1:16" ht="18" customHeight="1">
      <c r="A11" s="5" t="s">
        <v>95</v>
      </c>
      <c r="B11" s="58">
        <f t="shared" si="5"/>
        <v>244</v>
      </c>
      <c r="C11" s="58">
        <f t="shared" si="6"/>
        <v>244</v>
      </c>
      <c r="D11" s="59">
        <v>244</v>
      </c>
      <c r="E11" s="59"/>
      <c r="F11" s="58"/>
      <c r="G11" s="62">
        <f t="shared" si="7"/>
        <v>242</v>
      </c>
      <c r="H11" s="58">
        <f t="shared" si="8"/>
        <v>242</v>
      </c>
      <c r="I11" s="59">
        <v>242</v>
      </c>
      <c r="J11" s="59"/>
      <c r="K11" s="58"/>
      <c r="L11" s="58">
        <f t="shared" si="1"/>
        <v>2</v>
      </c>
      <c r="M11" s="60">
        <f t="shared" si="2"/>
        <v>0.8264462809917356</v>
      </c>
      <c r="N11" s="58">
        <f t="shared" si="3"/>
        <v>2</v>
      </c>
      <c r="O11" s="61">
        <f t="shared" si="4"/>
        <v>0.8264462809917356</v>
      </c>
      <c r="P11" s="2"/>
    </row>
    <row r="12" spans="1:16" ht="18" customHeight="1">
      <c r="A12" s="5" t="s">
        <v>96</v>
      </c>
      <c r="B12" s="58">
        <f t="shared" si="5"/>
        <v>2813</v>
      </c>
      <c r="C12" s="58">
        <f t="shared" si="6"/>
        <v>2813</v>
      </c>
      <c r="D12" s="59">
        <v>2813</v>
      </c>
      <c r="E12" s="59"/>
      <c r="F12" s="58"/>
      <c r="G12" s="62">
        <f t="shared" si="7"/>
        <v>2838</v>
      </c>
      <c r="H12" s="58">
        <f t="shared" si="8"/>
        <v>2738</v>
      </c>
      <c r="I12" s="59">
        <v>2738</v>
      </c>
      <c r="J12" s="59"/>
      <c r="K12" s="58">
        <v>100</v>
      </c>
      <c r="L12" s="58">
        <f t="shared" si="1"/>
        <v>-25</v>
      </c>
      <c r="M12" s="60">
        <f t="shared" si="2"/>
        <v>-0.8809020436927414</v>
      </c>
      <c r="N12" s="58">
        <f t="shared" si="3"/>
        <v>75</v>
      </c>
      <c r="O12" s="61">
        <f t="shared" si="4"/>
        <v>2.739225712198685</v>
      </c>
      <c r="P12" s="2"/>
    </row>
    <row r="13" spans="1:16" ht="18" customHeight="1">
      <c r="A13" s="5" t="s">
        <v>97</v>
      </c>
      <c r="B13" s="58">
        <f t="shared" si="5"/>
        <v>24914</v>
      </c>
      <c r="C13" s="58">
        <f t="shared" si="6"/>
        <v>22218</v>
      </c>
      <c r="D13" s="59">
        <v>19031</v>
      </c>
      <c r="E13" s="59">
        <v>3187</v>
      </c>
      <c r="F13" s="59">
        <v>2696</v>
      </c>
      <c r="G13" s="62">
        <f t="shared" si="7"/>
        <v>30434</v>
      </c>
      <c r="H13" s="58">
        <f t="shared" si="8"/>
        <v>28189</v>
      </c>
      <c r="I13" s="59">
        <v>25002</v>
      </c>
      <c r="J13" s="59">
        <v>3187</v>
      </c>
      <c r="K13" s="59">
        <v>2245</v>
      </c>
      <c r="L13" s="58">
        <f t="shared" si="1"/>
        <v>-5520</v>
      </c>
      <c r="M13" s="60">
        <f t="shared" si="2"/>
        <v>-18.13760925280936</v>
      </c>
      <c r="N13" s="58">
        <f t="shared" si="3"/>
        <v>-5971</v>
      </c>
      <c r="O13" s="61">
        <f t="shared" si="4"/>
        <v>-21.182021355848025</v>
      </c>
      <c r="P13" s="2"/>
    </row>
    <row r="14" spans="1:16" ht="18" customHeight="1">
      <c r="A14" s="5" t="s">
        <v>98</v>
      </c>
      <c r="B14" s="58">
        <f t="shared" si="5"/>
        <v>9514</v>
      </c>
      <c r="C14" s="58">
        <f t="shared" si="6"/>
        <v>8861</v>
      </c>
      <c r="D14" s="59">
        <v>8732</v>
      </c>
      <c r="E14" s="59">
        <v>129</v>
      </c>
      <c r="F14" s="59">
        <v>653</v>
      </c>
      <c r="G14" s="62">
        <f t="shared" si="7"/>
        <v>11253</v>
      </c>
      <c r="H14" s="58">
        <f t="shared" si="8"/>
        <v>9474</v>
      </c>
      <c r="I14" s="59">
        <v>9345</v>
      </c>
      <c r="J14" s="59">
        <v>129</v>
      </c>
      <c r="K14" s="59">
        <v>1779</v>
      </c>
      <c r="L14" s="58">
        <f t="shared" si="1"/>
        <v>-1739</v>
      </c>
      <c r="M14" s="60">
        <f t="shared" si="2"/>
        <v>-15.453656802630409</v>
      </c>
      <c r="N14" s="58">
        <f t="shared" si="3"/>
        <v>-613</v>
      </c>
      <c r="O14" s="61">
        <f t="shared" si="4"/>
        <v>-6.4703398775596375</v>
      </c>
      <c r="P14" s="2"/>
    </row>
    <row r="15" spans="1:16" ht="18" customHeight="1">
      <c r="A15" s="5" t="s">
        <v>99</v>
      </c>
      <c r="B15" s="58">
        <f t="shared" si="5"/>
        <v>941</v>
      </c>
      <c r="C15" s="58">
        <f t="shared" si="6"/>
        <v>836</v>
      </c>
      <c r="D15" s="59">
        <v>836</v>
      </c>
      <c r="E15" s="59"/>
      <c r="F15" s="59">
        <v>105</v>
      </c>
      <c r="G15" s="62">
        <f t="shared" si="7"/>
        <v>1035</v>
      </c>
      <c r="H15" s="58">
        <f t="shared" si="8"/>
        <v>750</v>
      </c>
      <c r="I15" s="59">
        <v>750</v>
      </c>
      <c r="J15" s="59"/>
      <c r="K15" s="59">
        <v>285</v>
      </c>
      <c r="L15" s="58">
        <f t="shared" si="1"/>
        <v>-94</v>
      </c>
      <c r="M15" s="60">
        <f t="shared" si="2"/>
        <v>-9.082125603864734</v>
      </c>
      <c r="N15" s="58">
        <f t="shared" si="3"/>
        <v>86</v>
      </c>
      <c r="O15" s="61">
        <f t="shared" si="4"/>
        <v>11.466666666666667</v>
      </c>
      <c r="P15" s="2"/>
    </row>
    <row r="16" spans="1:16" ht="18" customHeight="1">
      <c r="A16" s="5" t="s">
        <v>100</v>
      </c>
      <c r="B16" s="58">
        <f t="shared" si="5"/>
        <v>2813</v>
      </c>
      <c r="C16" s="58">
        <f t="shared" si="6"/>
        <v>1963</v>
      </c>
      <c r="D16" s="59">
        <v>1963</v>
      </c>
      <c r="E16" s="59"/>
      <c r="F16" s="59">
        <v>850</v>
      </c>
      <c r="G16" s="62">
        <f t="shared" si="7"/>
        <v>1865</v>
      </c>
      <c r="H16" s="58">
        <f t="shared" si="8"/>
        <v>1524</v>
      </c>
      <c r="I16" s="59">
        <v>1524</v>
      </c>
      <c r="J16" s="59"/>
      <c r="K16" s="59">
        <v>341</v>
      </c>
      <c r="L16" s="58">
        <f t="shared" si="1"/>
        <v>948</v>
      </c>
      <c r="M16" s="60">
        <f t="shared" si="2"/>
        <v>50.83109919571046</v>
      </c>
      <c r="N16" s="58">
        <f t="shared" si="3"/>
        <v>439</v>
      </c>
      <c r="O16" s="61">
        <f t="shared" si="4"/>
        <v>28.805774278215225</v>
      </c>
      <c r="P16" s="2"/>
    </row>
    <row r="17" spans="1:16" ht="18" customHeight="1">
      <c r="A17" s="5" t="s">
        <v>101</v>
      </c>
      <c r="B17" s="58">
        <f t="shared" si="5"/>
        <v>12602</v>
      </c>
      <c r="C17" s="58">
        <f t="shared" si="6"/>
        <v>5356</v>
      </c>
      <c r="D17" s="59">
        <v>5356</v>
      </c>
      <c r="E17" s="59"/>
      <c r="F17" s="59">
        <v>7246</v>
      </c>
      <c r="G17" s="62">
        <f t="shared" si="7"/>
        <v>11725</v>
      </c>
      <c r="H17" s="58">
        <f t="shared" si="8"/>
        <v>5201</v>
      </c>
      <c r="I17" s="59">
        <v>5201</v>
      </c>
      <c r="J17" s="59"/>
      <c r="K17" s="59">
        <v>6524</v>
      </c>
      <c r="L17" s="58">
        <f t="shared" si="1"/>
        <v>877</v>
      </c>
      <c r="M17" s="60">
        <f t="shared" si="2"/>
        <v>7.479744136460555</v>
      </c>
      <c r="N17" s="58">
        <f t="shared" si="3"/>
        <v>155</v>
      </c>
      <c r="O17" s="61">
        <f t="shared" si="4"/>
        <v>2.980196116131513</v>
      </c>
      <c r="P17" s="2"/>
    </row>
    <row r="18" spans="1:16" ht="18" customHeight="1">
      <c r="A18" s="5" t="s">
        <v>102</v>
      </c>
      <c r="B18" s="58">
        <f t="shared" si="5"/>
        <v>297</v>
      </c>
      <c r="C18" s="58">
        <f t="shared" si="6"/>
        <v>297</v>
      </c>
      <c r="D18" s="59">
        <v>297</v>
      </c>
      <c r="E18" s="58"/>
      <c r="F18" s="58"/>
      <c r="G18" s="62">
        <f t="shared" si="7"/>
        <v>272</v>
      </c>
      <c r="H18" s="58">
        <f t="shared" si="8"/>
        <v>272</v>
      </c>
      <c r="I18" s="59">
        <v>272</v>
      </c>
      <c r="J18" s="59"/>
      <c r="K18" s="58"/>
      <c r="L18" s="58">
        <f t="shared" si="1"/>
        <v>25</v>
      </c>
      <c r="M18" s="60">
        <f t="shared" si="2"/>
        <v>9.191176470588236</v>
      </c>
      <c r="N18" s="58">
        <f t="shared" si="3"/>
        <v>25</v>
      </c>
      <c r="O18" s="61">
        <f t="shared" si="4"/>
        <v>9.191176470588236</v>
      </c>
      <c r="P18" s="2"/>
    </row>
    <row r="19" spans="1:16" ht="18" customHeight="1">
      <c r="A19" s="5" t="s">
        <v>103</v>
      </c>
      <c r="B19" s="58">
        <f t="shared" si="5"/>
        <v>1534</v>
      </c>
      <c r="C19" s="58">
        <f t="shared" si="6"/>
        <v>1082</v>
      </c>
      <c r="D19" s="59">
        <v>1082</v>
      </c>
      <c r="E19" s="59"/>
      <c r="F19" s="59">
        <v>452</v>
      </c>
      <c r="G19" s="62">
        <f t="shared" si="7"/>
        <v>917</v>
      </c>
      <c r="H19" s="58">
        <f t="shared" si="8"/>
        <v>384</v>
      </c>
      <c r="I19" s="59">
        <v>384</v>
      </c>
      <c r="J19" s="59"/>
      <c r="K19" s="59">
        <v>533</v>
      </c>
      <c r="L19" s="58">
        <f t="shared" si="1"/>
        <v>617</v>
      </c>
      <c r="M19" s="60">
        <f t="shared" si="2"/>
        <v>67.2846237731734</v>
      </c>
      <c r="N19" s="58">
        <f t="shared" si="3"/>
        <v>698</v>
      </c>
      <c r="O19" s="61">
        <f t="shared" si="4"/>
        <v>181.77083333333331</v>
      </c>
      <c r="P19" s="2"/>
    </row>
    <row r="20" spans="1:16" ht="18" customHeight="1">
      <c r="A20" s="5" t="s">
        <v>104</v>
      </c>
      <c r="B20" s="58">
        <f t="shared" si="5"/>
        <v>584</v>
      </c>
      <c r="C20" s="58">
        <f t="shared" si="6"/>
        <v>584</v>
      </c>
      <c r="D20" s="59">
        <v>584</v>
      </c>
      <c r="E20" s="59"/>
      <c r="F20" s="59"/>
      <c r="G20" s="62">
        <f t="shared" si="7"/>
        <v>631</v>
      </c>
      <c r="H20" s="58">
        <f t="shared" si="8"/>
        <v>631</v>
      </c>
      <c r="I20" s="59">
        <v>631</v>
      </c>
      <c r="J20" s="59"/>
      <c r="K20" s="59"/>
      <c r="L20" s="58">
        <f t="shared" si="1"/>
        <v>-47</v>
      </c>
      <c r="M20" s="60">
        <f t="shared" si="2"/>
        <v>-7.448494453248812</v>
      </c>
      <c r="N20" s="58">
        <f t="shared" si="3"/>
        <v>-47</v>
      </c>
      <c r="O20" s="61">
        <f t="shared" si="4"/>
        <v>-7.448494453248812</v>
      </c>
      <c r="P20" s="2"/>
    </row>
    <row r="21" spans="1:16" ht="18" customHeight="1">
      <c r="A21" s="5" t="s">
        <v>107</v>
      </c>
      <c r="B21" s="58">
        <f t="shared" si="5"/>
        <v>342</v>
      </c>
      <c r="C21" s="58">
        <f t="shared" si="6"/>
        <v>342</v>
      </c>
      <c r="D21" s="59">
        <v>342</v>
      </c>
      <c r="E21" s="59"/>
      <c r="F21" s="59"/>
      <c r="G21" s="62">
        <f t="shared" si="7"/>
        <v>286</v>
      </c>
      <c r="H21" s="58">
        <f t="shared" si="8"/>
        <v>286</v>
      </c>
      <c r="I21" s="59">
        <v>286</v>
      </c>
      <c r="J21" s="59"/>
      <c r="K21" s="59"/>
      <c r="L21" s="58">
        <f t="shared" si="1"/>
        <v>56</v>
      </c>
      <c r="M21" s="60">
        <f t="shared" si="2"/>
        <v>19.58041958041958</v>
      </c>
      <c r="N21" s="58">
        <f t="shared" si="3"/>
        <v>56</v>
      </c>
      <c r="O21" s="61">
        <f t="shared" si="4"/>
        <v>19.58041958041958</v>
      </c>
      <c r="P21" s="2"/>
    </row>
    <row r="22" spans="1:16" ht="18" customHeight="1">
      <c r="A22" s="5" t="s">
        <v>106</v>
      </c>
      <c r="B22" s="58">
        <f t="shared" si="5"/>
        <v>4009</v>
      </c>
      <c r="C22" s="58">
        <f t="shared" si="6"/>
        <v>3636</v>
      </c>
      <c r="D22" s="59">
        <v>3636</v>
      </c>
      <c r="E22" s="59"/>
      <c r="F22" s="59">
        <v>373</v>
      </c>
      <c r="G22" s="62">
        <f t="shared" si="7"/>
        <v>4068</v>
      </c>
      <c r="H22" s="58">
        <f t="shared" si="8"/>
        <v>3728</v>
      </c>
      <c r="I22" s="59">
        <v>3728</v>
      </c>
      <c r="J22" s="59"/>
      <c r="K22" s="59">
        <v>340</v>
      </c>
      <c r="L22" s="58">
        <f t="shared" si="1"/>
        <v>-59</v>
      </c>
      <c r="M22" s="60">
        <f t="shared" si="2"/>
        <v>-1.4503441494591938</v>
      </c>
      <c r="N22" s="58">
        <f t="shared" si="3"/>
        <v>-92</v>
      </c>
      <c r="O22" s="61">
        <f t="shared" si="4"/>
        <v>-2.467811158798283</v>
      </c>
      <c r="P22" s="2"/>
    </row>
    <row r="23" spans="1:16" ht="18" customHeight="1">
      <c r="A23" s="5" t="s">
        <v>105</v>
      </c>
      <c r="B23" s="58">
        <f t="shared" si="5"/>
        <v>247</v>
      </c>
      <c r="C23" s="58">
        <f t="shared" si="6"/>
        <v>247</v>
      </c>
      <c r="D23" s="59">
        <v>247</v>
      </c>
      <c r="E23" s="59"/>
      <c r="F23" s="59"/>
      <c r="G23" s="62">
        <f t="shared" si="7"/>
        <v>232</v>
      </c>
      <c r="H23" s="58">
        <f t="shared" si="8"/>
        <v>232</v>
      </c>
      <c r="I23" s="59">
        <v>232</v>
      </c>
      <c r="J23" s="59"/>
      <c r="K23" s="59"/>
      <c r="L23" s="58">
        <f t="shared" si="1"/>
        <v>15</v>
      </c>
      <c r="M23" s="60">
        <f t="shared" si="2"/>
        <v>6.4655172413793105</v>
      </c>
      <c r="N23" s="58">
        <f t="shared" si="3"/>
        <v>15</v>
      </c>
      <c r="O23" s="61">
        <f t="shared" si="4"/>
        <v>6.4655172413793105</v>
      </c>
      <c r="P23" s="2"/>
    </row>
    <row r="24" spans="1:15" ht="18" customHeight="1">
      <c r="A24" s="69" t="s">
        <v>136</v>
      </c>
      <c r="B24" s="58">
        <f t="shared" si="5"/>
        <v>6</v>
      </c>
      <c r="C24" s="58">
        <f t="shared" si="6"/>
        <v>6</v>
      </c>
      <c r="D24" s="58">
        <v>6</v>
      </c>
      <c r="E24" s="59"/>
      <c r="F24" s="58"/>
      <c r="G24" s="62">
        <f t="shared" si="7"/>
        <v>22</v>
      </c>
      <c r="H24" s="58">
        <f t="shared" si="8"/>
        <v>22</v>
      </c>
      <c r="I24" s="59">
        <v>22</v>
      </c>
      <c r="J24" s="59"/>
      <c r="K24" s="59"/>
      <c r="L24" s="58">
        <f t="shared" si="1"/>
        <v>-16</v>
      </c>
      <c r="M24" s="60">
        <f t="shared" si="2"/>
        <v>-72.72727272727273</v>
      </c>
      <c r="N24" s="58">
        <f t="shared" si="3"/>
        <v>-16</v>
      </c>
      <c r="O24" s="61">
        <f t="shared" si="4"/>
        <v>-72.72727272727273</v>
      </c>
    </row>
    <row r="25" spans="1:15" ht="18" customHeight="1">
      <c r="A25" s="69" t="s">
        <v>138</v>
      </c>
      <c r="B25" s="58">
        <f t="shared" si="5"/>
        <v>1413</v>
      </c>
      <c r="C25" s="58">
        <f t="shared" si="6"/>
        <v>1413</v>
      </c>
      <c r="D25" s="58">
        <v>1413</v>
      </c>
      <c r="E25" s="59"/>
      <c r="F25" s="58"/>
      <c r="G25" s="62">
        <f t="shared" si="7"/>
        <v>1413</v>
      </c>
      <c r="H25" s="58">
        <f t="shared" si="8"/>
        <v>1413</v>
      </c>
      <c r="I25" s="59">
        <v>1413</v>
      </c>
      <c r="J25" s="59"/>
      <c r="K25" s="59"/>
      <c r="L25" s="58">
        <f t="shared" si="1"/>
        <v>0</v>
      </c>
      <c r="M25" s="60">
        <f t="shared" si="2"/>
        <v>0</v>
      </c>
      <c r="N25" s="58">
        <f t="shared" si="3"/>
        <v>0</v>
      </c>
      <c r="O25" s="61">
        <f t="shared" si="4"/>
        <v>0</v>
      </c>
    </row>
    <row r="26" spans="1:15" ht="18" customHeight="1">
      <c r="A26" s="70" t="s">
        <v>137</v>
      </c>
      <c r="B26" s="58">
        <f t="shared" si="5"/>
        <v>0</v>
      </c>
      <c r="C26" s="58">
        <f t="shared" si="6"/>
        <v>0</v>
      </c>
      <c r="D26" s="58"/>
      <c r="E26" s="59"/>
      <c r="F26" s="58"/>
      <c r="G26" s="62">
        <f t="shared" si="7"/>
        <v>0</v>
      </c>
      <c r="H26" s="58">
        <f t="shared" si="8"/>
        <v>0</v>
      </c>
      <c r="I26" s="59"/>
      <c r="J26" s="59"/>
      <c r="K26" s="59"/>
      <c r="L26" s="58">
        <f t="shared" si="1"/>
        <v>0</v>
      </c>
      <c r="M26" s="60"/>
      <c r="N26" s="58">
        <f t="shared" si="3"/>
        <v>0</v>
      </c>
      <c r="O26" s="61"/>
    </row>
    <row r="27" spans="1:15" ht="18" customHeight="1">
      <c r="A27" s="71" t="s">
        <v>142</v>
      </c>
      <c r="B27" s="58">
        <f>SUM(D27:F27)</f>
        <v>20188</v>
      </c>
      <c r="C27" s="58">
        <f>SUM(D27:E27)</f>
        <v>8159</v>
      </c>
      <c r="D27" s="63">
        <v>8159</v>
      </c>
      <c r="E27" s="59"/>
      <c r="F27" s="63">
        <v>12029</v>
      </c>
      <c r="G27" s="62">
        <f>H27+K27</f>
        <v>15580</v>
      </c>
      <c r="H27" s="58">
        <f>SUM(I27:J27)</f>
        <v>4519</v>
      </c>
      <c r="I27" s="63">
        <v>4519</v>
      </c>
      <c r="J27" s="59"/>
      <c r="K27" s="63">
        <v>11061</v>
      </c>
      <c r="L27" s="58">
        <f t="shared" si="1"/>
        <v>4608</v>
      </c>
      <c r="M27" s="60">
        <f t="shared" si="2"/>
        <v>29.576379974326063</v>
      </c>
      <c r="N27" s="58">
        <f t="shared" si="3"/>
        <v>3640</v>
      </c>
      <c r="O27" s="61">
        <f t="shared" si="4"/>
        <v>80.54879398096924</v>
      </c>
    </row>
    <row r="28" spans="1:15" ht="18" customHeight="1" thickBot="1">
      <c r="A28" s="27" t="s">
        <v>78</v>
      </c>
      <c r="B28" s="66">
        <f aca="true" t="shared" si="9" ref="B28:L28">B6+B27</f>
        <v>123776</v>
      </c>
      <c r="C28" s="66">
        <f t="shared" si="9"/>
        <v>96010</v>
      </c>
      <c r="D28" s="66">
        <f t="shared" si="9"/>
        <v>91927</v>
      </c>
      <c r="E28" s="66">
        <f t="shared" si="9"/>
        <v>4083</v>
      </c>
      <c r="F28" s="66">
        <f t="shared" si="9"/>
        <v>27766</v>
      </c>
      <c r="G28" s="66">
        <f t="shared" si="9"/>
        <v>121352</v>
      </c>
      <c r="H28" s="66">
        <f t="shared" si="9"/>
        <v>95357</v>
      </c>
      <c r="I28" s="66">
        <f t="shared" si="9"/>
        <v>91274</v>
      </c>
      <c r="J28" s="66">
        <f t="shared" si="9"/>
        <v>4083</v>
      </c>
      <c r="K28" s="66">
        <f t="shared" si="9"/>
        <v>25995</v>
      </c>
      <c r="L28" s="66">
        <f t="shared" si="9"/>
        <v>2424</v>
      </c>
      <c r="M28" s="67">
        <f t="shared" si="2"/>
        <v>1.997494890895906</v>
      </c>
      <c r="N28" s="65">
        <f t="shared" si="3"/>
        <v>653</v>
      </c>
      <c r="O28" s="68">
        <f t="shared" si="4"/>
        <v>0.6847950334007991</v>
      </c>
    </row>
    <row r="29" spans="1:2" ht="14.25">
      <c r="A29" s="32" t="s">
        <v>64</v>
      </c>
      <c r="B29" s="13"/>
    </row>
  </sheetData>
  <sheetProtection/>
  <mergeCells count="15">
    <mergeCell ref="M4:M5"/>
    <mergeCell ref="N4:N5"/>
    <mergeCell ref="O4:O5"/>
    <mergeCell ref="K4:K5"/>
    <mergeCell ref="L4:L5"/>
    <mergeCell ref="L3:O3"/>
    <mergeCell ref="H4:J4"/>
    <mergeCell ref="A1:O1"/>
    <mergeCell ref="A3:A5"/>
    <mergeCell ref="B3:F3"/>
    <mergeCell ref="G3:K3"/>
    <mergeCell ref="B4:B5"/>
    <mergeCell ref="C4:E4"/>
    <mergeCell ref="F4:F5"/>
    <mergeCell ref="G4:G5"/>
  </mergeCells>
  <printOptions/>
  <pageMargins left="0.88" right="0.21" top="0.17" bottom="0.37" header="0.17" footer="0.37"/>
  <pageSetup fitToHeight="1" fitToWidth="1" horizontalDpi="600" verticalDpi="600" orientation="landscape" paperSize="9" r:id="rId1"/>
  <headerFooter alignWithMargins="0">
    <oddFooter>&amp;C5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29"/>
  <sheetViews>
    <sheetView showZeros="0" tabSelected="1" zoomScalePageLayoutView="0" workbookViewId="0" topLeftCell="A1">
      <selection activeCell="N31" sqref="N31"/>
    </sheetView>
  </sheetViews>
  <sheetFormatPr defaultColWidth="9.00390625" defaultRowHeight="14.25"/>
  <cols>
    <col min="1" max="1" width="23.875" style="0" customWidth="1"/>
    <col min="2" max="2" width="5.875" style="0" customWidth="1"/>
    <col min="3" max="3" width="6.50390625" style="0" customWidth="1"/>
    <col min="4" max="4" width="6.75390625" style="0" customWidth="1"/>
    <col min="5" max="5" width="6.875" style="0" customWidth="1"/>
    <col min="6" max="6" width="6.75390625" style="0" customWidth="1"/>
    <col min="7" max="7" width="5.50390625" style="0" customWidth="1"/>
    <col min="8" max="8" width="6.625" style="0" customWidth="1"/>
    <col min="9" max="9" width="6.375" style="0" customWidth="1"/>
    <col min="10" max="11" width="7.00390625" style="0" customWidth="1"/>
    <col min="12" max="12" width="6.75390625" style="0" customWidth="1"/>
    <col min="13" max="13" width="5.75390625" style="0" customWidth="1"/>
    <col min="14" max="15" width="5.875" style="0" customWidth="1"/>
    <col min="16" max="16" width="6.25390625" style="0" customWidth="1"/>
    <col min="17" max="17" width="7.25390625" style="0" customWidth="1"/>
    <col min="18" max="18" width="3.50390625" style="0" customWidth="1"/>
  </cols>
  <sheetData>
    <row r="1" spans="1:17" ht="22.5">
      <c r="A1" s="143" t="s">
        <v>144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7" ht="12.75" customHeight="1" thickBot="1">
      <c r="A2" s="14" t="s">
        <v>79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 t="s">
        <v>65</v>
      </c>
    </row>
    <row r="3" spans="1:17" ht="15.75" customHeight="1">
      <c r="A3" s="137" t="s">
        <v>66</v>
      </c>
      <c r="B3" s="144" t="s">
        <v>140</v>
      </c>
      <c r="C3" s="140"/>
      <c r="D3" s="140"/>
      <c r="E3" s="140"/>
      <c r="F3" s="140"/>
      <c r="G3" s="141"/>
      <c r="H3" s="145" t="s">
        <v>145</v>
      </c>
      <c r="I3" s="142"/>
      <c r="J3" s="142"/>
      <c r="K3" s="142"/>
      <c r="L3" s="142"/>
      <c r="M3" s="142"/>
      <c r="N3" s="134" t="s">
        <v>186</v>
      </c>
      <c r="O3" s="135"/>
      <c r="P3" s="135"/>
      <c r="Q3" s="136"/>
    </row>
    <row r="4" spans="1:17" ht="12.75" customHeight="1">
      <c r="A4" s="138"/>
      <c r="B4" s="129" t="s">
        <v>67</v>
      </c>
      <c r="C4" s="129" t="s">
        <v>68</v>
      </c>
      <c r="D4" s="129"/>
      <c r="E4" s="129"/>
      <c r="F4" s="129"/>
      <c r="G4" s="129" t="s">
        <v>69</v>
      </c>
      <c r="H4" s="129" t="s">
        <v>67</v>
      </c>
      <c r="I4" s="129" t="s">
        <v>68</v>
      </c>
      <c r="J4" s="129"/>
      <c r="K4" s="129"/>
      <c r="L4" s="129"/>
      <c r="M4" s="129" t="s">
        <v>69</v>
      </c>
      <c r="N4" s="130" t="s">
        <v>70</v>
      </c>
      <c r="O4" s="130" t="s">
        <v>71</v>
      </c>
      <c r="P4" s="130" t="s">
        <v>72</v>
      </c>
      <c r="Q4" s="132" t="s">
        <v>73</v>
      </c>
    </row>
    <row r="5" spans="1:17" ht="20.25" customHeight="1">
      <c r="A5" s="138"/>
      <c r="B5" s="129"/>
      <c r="C5" s="11" t="s">
        <v>74</v>
      </c>
      <c r="D5" s="11" t="s">
        <v>75</v>
      </c>
      <c r="E5" s="11" t="s">
        <v>76</v>
      </c>
      <c r="F5" s="11" t="s">
        <v>77</v>
      </c>
      <c r="G5" s="129"/>
      <c r="H5" s="129"/>
      <c r="I5" s="11" t="s">
        <v>74</v>
      </c>
      <c r="J5" s="11" t="s">
        <v>75</v>
      </c>
      <c r="K5" s="11" t="s">
        <v>76</v>
      </c>
      <c r="L5" s="11" t="s">
        <v>77</v>
      </c>
      <c r="M5" s="129"/>
      <c r="N5" s="131"/>
      <c r="O5" s="131"/>
      <c r="P5" s="131"/>
      <c r="Q5" s="133"/>
    </row>
    <row r="6" spans="1:17" ht="20.25" customHeight="1">
      <c r="A6" s="26" t="s">
        <v>112</v>
      </c>
      <c r="B6" s="7">
        <f>SUM(B7:B26)</f>
        <v>205860</v>
      </c>
      <c r="C6" s="7">
        <f>SUM(C7:C26)</f>
        <v>190123</v>
      </c>
      <c r="D6" s="7">
        <f>SUM(D7:D26)</f>
        <v>83768</v>
      </c>
      <c r="E6" s="7">
        <f aca="true" t="shared" si="0" ref="E6:M6">SUM(E7:E26)</f>
        <v>102272</v>
      </c>
      <c r="F6" s="7">
        <f t="shared" si="0"/>
        <v>4083</v>
      </c>
      <c r="G6" s="7">
        <f t="shared" si="0"/>
        <v>15737</v>
      </c>
      <c r="H6" s="7">
        <f t="shared" si="0"/>
        <v>188224</v>
      </c>
      <c r="I6" s="7">
        <f t="shared" si="0"/>
        <v>174885</v>
      </c>
      <c r="J6" s="7">
        <f t="shared" si="0"/>
        <v>84834</v>
      </c>
      <c r="K6" s="7">
        <f t="shared" si="0"/>
        <v>83796</v>
      </c>
      <c r="L6" s="7">
        <f t="shared" si="0"/>
        <v>6255</v>
      </c>
      <c r="M6" s="7">
        <f t="shared" si="0"/>
        <v>13339</v>
      </c>
      <c r="N6" s="7">
        <f aca="true" t="shared" si="1" ref="N6:N29">B6-H6</f>
        <v>17636</v>
      </c>
      <c r="O6" s="10">
        <f aca="true" t="shared" si="2" ref="O6:O29">N6/H6*100</f>
        <v>9.369687181230873</v>
      </c>
      <c r="P6" s="7">
        <f aca="true" t="shared" si="3" ref="P6:P29">C6-I6</f>
        <v>15238</v>
      </c>
      <c r="Q6" s="25">
        <f aca="true" t="shared" si="4" ref="Q6:Q29">P6/I6*100</f>
        <v>8.713154358578494</v>
      </c>
    </row>
    <row r="7" spans="1:18" ht="18" customHeight="1">
      <c r="A7" s="5" t="s">
        <v>91</v>
      </c>
      <c r="B7" s="7">
        <f aca="true" t="shared" si="5" ref="B7:B26">SUM(D7:G7)</f>
        <v>11963</v>
      </c>
      <c r="C7" s="7">
        <f aca="true" t="shared" si="6" ref="C7:C26">SUM(D7:F7)</f>
        <v>8707</v>
      </c>
      <c r="D7" s="8">
        <f>3!D7</f>
        <v>8309</v>
      </c>
      <c r="E7" s="8">
        <f>3!E7</f>
        <v>398</v>
      </c>
      <c r="F7" s="8">
        <f>3!F7</f>
        <v>0</v>
      </c>
      <c r="G7" s="8">
        <f>3!G7</f>
        <v>3256</v>
      </c>
      <c r="H7" s="9">
        <f aca="true" t="shared" si="7" ref="H7:H26">I7+M7</f>
        <v>11870</v>
      </c>
      <c r="I7" s="7">
        <f aca="true" t="shared" si="8" ref="I7:I26">SUM(J7:L7)</f>
        <v>8929</v>
      </c>
      <c r="J7" s="8">
        <v>8780</v>
      </c>
      <c r="K7" s="8">
        <v>149</v>
      </c>
      <c r="L7" s="8"/>
      <c r="M7" s="8">
        <v>2941</v>
      </c>
      <c r="N7" s="7">
        <f t="shared" si="1"/>
        <v>93</v>
      </c>
      <c r="O7" s="10">
        <f t="shared" si="2"/>
        <v>0.7834877843302442</v>
      </c>
      <c r="P7" s="7">
        <f t="shared" si="3"/>
        <v>-222</v>
      </c>
      <c r="Q7" s="25">
        <f t="shared" si="4"/>
        <v>-2.4862806585283908</v>
      </c>
      <c r="R7" s="2"/>
    </row>
    <row r="8" spans="1:18" ht="18" customHeight="1">
      <c r="A8" s="5" t="s">
        <v>92</v>
      </c>
      <c r="B8" s="7">
        <f t="shared" si="5"/>
        <v>57</v>
      </c>
      <c r="C8" s="7">
        <f t="shared" si="6"/>
        <v>57</v>
      </c>
      <c r="D8" s="8">
        <f>3!D8</f>
        <v>57</v>
      </c>
      <c r="E8" s="8">
        <f>3!E8</f>
        <v>0</v>
      </c>
      <c r="F8" s="8">
        <f>3!F8</f>
        <v>0</v>
      </c>
      <c r="G8" s="8">
        <f>3!G8</f>
        <v>0</v>
      </c>
      <c r="H8" s="9">
        <f t="shared" si="7"/>
        <v>57</v>
      </c>
      <c r="I8" s="7">
        <f t="shared" si="8"/>
        <v>57</v>
      </c>
      <c r="J8" s="8">
        <v>57</v>
      </c>
      <c r="K8" s="8"/>
      <c r="L8" s="7"/>
      <c r="M8" s="7"/>
      <c r="N8" s="7">
        <f t="shared" si="1"/>
        <v>0</v>
      </c>
      <c r="O8" s="10">
        <f t="shared" si="2"/>
        <v>0</v>
      </c>
      <c r="P8" s="7">
        <f t="shared" si="3"/>
        <v>0</v>
      </c>
      <c r="Q8" s="25">
        <f t="shared" si="4"/>
        <v>0</v>
      </c>
      <c r="R8" s="2"/>
    </row>
    <row r="9" spans="1:18" ht="18" customHeight="1">
      <c r="A9" s="5" t="s">
        <v>93</v>
      </c>
      <c r="B9" s="7">
        <f t="shared" si="5"/>
        <v>8871</v>
      </c>
      <c r="C9" s="7">
        <f t="shared" si="6"/>
        <v>8845</v>
      </c>
      <c r="D9" s="8">
        <f>3!D9</f>
        <v>6353</v>
      </c>
      <c r="E9" s="8">
        <f>3!E9</f>
        <v>1725</v>
      </c>
      <c r="F9" s="8">
        <f>3!F9</f>
        <v>767</v>
      </c>
      <c r="G9" s="8">
        <f>3!G9</f>
        <v>26</v>
      </c>
      <c r="H9" s="9">
        <f t="shared" si="7"/>
        <v>8306</v>
      </c>
      <c r="I9" s="7">
        <f t="shared" si="8"/>
        <v>8284</v>
      </c>
      <c r="J9" s="8">
        <v>6639</v>
      </c>
      <c r="K9" s="8">
        <v>1645</v>
      </c>
      <c r="L9" s="8"/>
      <c r="M9" s="8">
        <v>22</v>
      </c>
      <c r="N9" s="7">
        <f t="shared" si="1"/>
        <v>565</v>
      </c>
      <c r="O9" s="10">
        <f t="shared" si="2"/>
        <v>6.802311581988923</v>
      </c>
      <c r="P9" s="7">
        <f t="shared" si="3"/>
        <v>561</v>
      </c>
      <c r="Q9" s="25">
        <f t="shared" si="4"/>
        <v>6.772090777402222</v>
      </c>
      <c r="R9" s="2"/>
    </row>
    <row r="10" spans="1:18" ht="18" customHeight="1">
      <c r="A10" s="5" t="s">
        <v>94</v>
      </c>
      <c r="B10" s="7">
        <f t="shared" si="5"/>
        <v>31745</v>
      </c>
      <c r="C10" s="7">
        <f t="shared" si="6"/>
        <v>31665</v>
      </c>
      <c r="D10" s="8">
        <f>3!D10</f>
        <v>22467</v>
      </c>
      <c r="E10" s="8">
        <f>3!E10</f>
        <v>9198</v>
      </c>
      <c r="F10" s="8">
        <f>3!F10</f>
        <v>0</v>
      </c>
      <c r="G10" s="8">
        <f>3!G10</f>
        <v>80</v>
      </c>
      <c r="H10" s="9">
        <f t="shared" si="7"/>
        <v>29369</v>
      </c>
      <c r="I10" s="7">
        <f t="shared" si="8"/>
        <v>29310</v>
      </c>
      <c r="J10" s="8">
        <v>21161</v>
      </c>
      <c r="K10" s="8">
        <v>5306</v>
      </c>
      <c r="L10" s="8">
        <v>2843</v>
      </c>
      <c r="M10" s="8">
        <v>59</v>
      </c>
      <c r="N10" s="7">
        <f t="shared" si="1"/>
        <v>2376</v>
      </c>
      <c r="O10" s="10">
        <f t="shared" si="2"/>
        <v>8.090163097143247</v>
      </c>
      <c r="P10" s="7">
        <f t="shared" si="3"/>
        <v>2355</v>
      </c>
      <c r="Q10" s="25">
        <f t="shared" si="4"/>
        <v>8.034800409416581</v>
      </c>
      <c r="R10" s="2"/>
    </row>
    <row r="11" spans="1:18" ht="18" customHeight="1">
      <c r="A11" s="5" t="s">
        <v>95</v>
      </c>
      <c r="B11" s="7">
        <f t="shared" si="5"/>
        <v>244</v>
      </c>
      <c r="C11" s="7">
        <f t="shared" si="6"/>
        <v>244</v>
      </c>
      <c r="D11" s="8">
        <f>3!D11</f>
        <v>244</v>
      </c>
      <c r="E11" s="8">
        <f>3!E11</f>
        <v>0</v>
      </c>
      <c r="F11" s="8">
        <f>3!F11</f>
        <v>0</v>
      </c>
      <c r="G11" s="8">
        <f>3!G11</f>
        <v>0</v>
      </c>
      <c r="H11" s="9">
        <f t="shared" si="7"/>
        <v>300</v>
      </c>
      <c r="I11" s="7">
        <f t="shared" si="8"/>
        <v>300</v>
      </c>
      <c r="J11" s="8">
        <v>300</v>
      </c>
      <c r="K11" s="8"/>
      <c r="L11" s="7"/>
      <c r="M11" s="7"/>
      <c r="N11" s="7">
        <f t="shared" si="1"/>
        <v>-56</v>
      </c>
      <c r="O11" s="10">
        <f t="shared" si="2"/>
        <v>-18.666666666666668</v>
      </c>
      <c r="P11" s="7">
        <f t="shared" si="3"/>
        <v>-56</v>
      </c>
      <c r="Q11" s="25">
        <f t="shared" si="4"/>
        <v>-18.666666666666668</v>
      </c>
      <c r="R11" s="2"/>
    </row>
    <row r="12" spans="1:18" ht="18" customHeight="1">
      <c r="A12" s="5" t="s">
        <v>96</v>
      </c>
      <c r="B12" s="7">
        <f t="shared" si="5"/>
        <v>3287</v>
      </c>
      <c r="C12" s="7">
        <f t="shared" si="6"/>
        <v>3287</v>
      </c>
      <c r="D12" s="8">
        <f>3!D12</f>
        <v>2813</v>
      </c>
      <c r="E12" s="8">
        <f>3!E12</f>
        <v>474</v>
      </c>
      <c r="F12" s="8">
        <f>3!F12</f>
        <v>0</v>
      </c>
      <c r="G12" s="8">
        <f>3!G12</f>
        <v>0</v>
      </c>
      <c r="H12" s="9">
        <f t="shared" si="7"/>
        <v>3106</v>
      </c>
      <c r="I12" s="7">
        <f t="shared" si="8"/>
        <v>3106</v>
      </c>
      <c r="J12" s="8">
        <v>2695</v>
      </c>
      <c r="K12" s="8">
        <v>411</v>
      </c>
      <c r="L12" s="7"/>
      <c r="M12" s="7"/>
      <c r="N12" s="7">
        <f t="shared" si="1"/>
        <v>181</v>
      </c>
      <c r="O12" s="10">
        <f t="shared" si="2"/>
        <v>5.8274307791371545</v>
      </c>
      <c r="P12" s="7">
        <f t="shared" si="3"/>
        <v>181</v>
      </c>
      <c r="Q12" s="25">
        <f t="shared" si="4"/>
        <v>5.8274307791371545</v>
      </c>
      <c r="R12" s="2"/>
    </row>
    <row r="13" spans="1:18" ht="18" customHeight="1">
      <c r="A13" s="5" t="s">
        <v>97</v>
      </c>
      <c r="B13" s="7">
        <f t="shared" si="5"/>
        <v>34808</v>
      </c>
      <c r="C13" s="7">
        <f t="shared" si="6"/>
        <v>32112</v>
      </c>
      <c r="D13" s="8">
        <f>3!D13</f>
        <v>19031</v>
      </c>
      <c r="E13" s="8">
        <f>3!E13</f>
        <v>9894</v>
      </c>
      <c r="F13" s="8">
        <f>3!F13</f>
        <v>3187</v>
      </c>
      <c r="G13" s="8">
        <f>3!G13</f>
        <v>2696</v>
      </c>
      <c r="H13" s="9">
        <f t="shared" si="7"/>
        <v>32309</v>
      </c>
      <c r="I13" s="7">
        <f t="shared" si="8"/>
        <v>30029</v>
      </c>
      <c r="J13" s="8">
        <v>20627</v>
      </c>
      <c r="K13" s="8">
        <v>8521</v>
      </c>
      <c r="L13" s="8">
        <v>881</v>
      </c>
      <c r="M13" s="8">
        <v>2280</v>
      </c>
      <c r="N13" s="7">
        <f t="shared" si="1"/>
        <v>2499</v>
      </c>
      <c r="O13" s="10">
        <f t="shared" si="2"/>
        <v>7.734686929338574</v>
      </c>
      <c r="P13" s="7">
        <f t="shared" si="3"/>
        <v>2083</v>
      </c>
      <c r="Q13" s="25">
        <f t="shared" si="4"/>
        <v>6.936627926337874</v>
      </c>
      <c r="R13" s="2"/>
    </row>
    <row r="14" spans="1:18" ht="18" customHeight="1">
      <c r="A14" s="5" t="s">
        <v>98</v>
      </c>
      <c r="B14" s="7">
        <f t="shared" si="5"/>
        <v>19662</v>
      </c>
      <c r="C14" s="7">
        <f t="shared" si="6"/>
        <v>19009</v>
      </c>
      <c r="D14" s="8">
        <f>3!D14</f>
        <v>8732</v>
      </c>
      <c r="E14" s="8">
        <f>3!E14</f>
        <v>10148</v>
      </c>
      <c r="F14" s="8">
        <f>3!F14</f>
        <v>129</v>
      </c>
      <c r="G14" s="8">
        <f>3!G14</f>
        <v>653</v>
      </c>
      <c r="H14" s="9">
        <f t="shared" si="7"/>
        <v>18315</v>
      </c>
      <c r="I14" s="7">
        <f t="shared" si="8"/>
        <v>17650</v>
      </c>
      <c r="J14" s="8">
        <v>8284</v>
      </c>
      <c r="K14" s="8">
        <v>9366</v>
      </c>
      <c r="L14" s="8"/>
      <c r="M14" s="8">
        <v>665</v>
      </c>
      <c r="N14" s="7">
        <f t="shared" si="1"/>
        <v>1347</v>
      </c>
      <c r="O14" s="10">
        <f t="shared" si="2"/>
        <v>7.354627354627355</v>
      </c>
      <c r="P14" s="7">
        <f t="shared" si="3"/>
        <v>1359</v>
      </c>
      <c r="Q14" s="25">
        <f t="shared" si="4"/>
        <v>7.6997167138810205</v>
      </c>
      <c r="R14" s="2"/>
    </row>
    <row r="15" spans="1:18" ht="18" customHeight="1">
      <c r="A15" s="5" t="s">
        <v>99</v>
      </c>
      <c r="B15" s="7">
        <f t="shared" si="5"/>
        <v>6146</v>
      </c>
      <c r="C15" s="7">
        <f t="shared" si="6"/>
        <v>6041</v>
      </c>
      <c r="D15" s="8">
        <f>3!D15</f>
        <v>836</v>
      </c>
      <c r="E15" s="8">
        <f>3!E15</f>
        <v>5205</v>
      </c>
      <c r="F15" s="8">
        <f>3!F15</f>
        <v>0</v>
      </c>
      <c r="G15" s="8">
        <f>3!G15</f>
        <v>105</v>
      </c>
      <c r="H15" s="9">
        <f t="shared" si="7"/>
        <v>3696</v>
      </c>
      <c r="I15" s="7">
        <f t="shared" si="8"/>
        <v>3679</v>
      </c>
      <c r="J15" s="8">
        <v>568</v>
      </c>
      <c r="K15" s="8">
        <v>3111</v>
      </c>
      <c r="L15" s="8"/>
      <c r="M15" s="8">
        <v>17</v>
      </c>
      <c r="N15" s="7">
        <f t="shared" si="1"/>
        <v>2450</v>
      </c>
      <c r="O15" s="10">
        <f t="shared" si="2"/>
        <v>66.28787878787878</v>
      </c>
      <c r="P15" s="7">
        <f t="shared" si="3"/>
        <v>2362</v>
      </c>
      <c r="Q15" s="25">
        <f t="shared" si="4"/>
        <v>64.20222886653983</v>
      </c>
      <c r="R15" s="2"/>
    </row>
    <row r="16" spans="1:18" ht="18" customHeight="1">
      <c r="A16" s="5" t="s">
        <v>100</v>
      </c>
      <c r="B16" s="7">
        <f t="shared" si="5"/>
        <v>8094</v>
      </c>
      <c r="C16" s="7">
        <f t="shared" si="6"/>
        <v>7244</v>
      </c>
      <c r="D16" s="8">
        <f>3!D16</f>
        <v>1963</v>
      </c>
      <c r="E16" s="8">
        <f>3!E16</f>
        <v>5281</v>
      </c>
      <c r="F16" s="8">
        <f>3!F16</f>
        <v>0</v>
      </c>
      <c r="G16" s="8">
        <f>3!G16</f>
        <v>850</v>
      </c>
      <c r="H16" s="9">
        <f t="shared" si="7"/>
        <v>4355</v>
      </c>
      <c r="I16" s="7">
        <f t="shared" si="8"/>
        <v>3348</v>
      </c>
      <c r="J16" s="8">
        <v>692</v>
      </c>
      <c r="K16" s="8">
        <v>125</v>
      </c>
      <c r="L16" s="8">
        <v>2531</v>
      </c>
      <c r="M16" s="8">
        <v>1007</v>
      </c>
      <c r="N16" s="7">
        <f t="shared" si="1"/>
        <v>3739</v>
      </c>
      <c r="O16" s="10">
        <f t="shared" si="2"/>
        <v>85.85533869115959</v>
      </c>
      <c r="P16" s="7">
        <f t="shared" si="3"/>
        <v>3896</v>
      </c>
      <c r="Q16" s="25">
        <f t="shared" si="4"/>
        <v>116.36798088410991</v>
      </c>
      <c r="R16" s="2"/>
    </row>
    <row r="17" spans="1:18" ht="18" customHeight="1">
      <c r="A17" s="5" t="s">
        <v>101</v>
      </c>
      <c r="B17" s="7">
        <f t="shared" si="5"/>
        <v>55375</v>
      </c>
      <c r="C17" s="7">
        <f t="shared" si="6"/>
        <v>48129</v>
      </c>
      <c r="D17" s="8">
        <f>3!D17</f>
        <v>5356</v>
      </c>
      <c r="E17" s="8">
        <f>3!E17</f>
        <v>42773</v>
      </c>
      <c r="F17" s="8">
        <f>3!F17</f>
        <v>0</v>
      </c>
      <c r="G17" s="8">
        <f>3!G17</f>
        <v>7246</v>
      </c>
      <c r="H17" s="9">
        <f t="shared" si="7"/>
        <v>57353</v>
      </c>
      <c r="I17" s="7">
        <f t="shared" si="8"/>
        <v>52077</v>
      </c>
      <c r="J17" s="8">
        <v>8036</v>
      </c>
      <c r="K17" s="8">
        <v>44041</v>
      </c>
      <c r="L17" s="8"/>
      <c r="M17" s="8">
        <v>5276</v>
      </c>
      <c r="N17" s="7">
        <f t="shared" si="1"/>
        <v>-1978</v>
      </c>
      <c r="O17" s="10">
        <f t="shared" si="2"/>
        <v>-3.448816975572333</v>
      </c>
      <c r="P17" s="7">
        <f t="shared" si="3"/>
        <v>-3948</v>
      </c>
      <c r="Q17" s="25">
        <f t="shared" si="4"/>
        <v>-7.581081859554121</v>
      </c>
      <c r="R17" s="2"/>
    </row>
    <row r="18" spans="1:18" ht="18" customHeight="1">
      <c r="A18" s="5" t="s">
        <v>102</v>
      </c>
      <c r="B18" s="7">
        <f t="shared" si="5"/>
        <v>9257</v>
      </c>
      <c r="C18" s="7">
        <f t="shared" si="6"/>
        <v>9257</v>
      </c>
      <c r="D18" s="8">
        <f>3!D18</f>
        <v>297</v>
      </c>
      <c r="E18" s="8">
        <f>3!E18</f>
        <v>8960</v>
      </c>
      <c r="F18" s="8">
        <f>3!F18</f>
        <v>0</v>
      </c>
      <c r="G18" s="8">
        <f>3!G18</f>
        <v>0</v>
      </c>
      <c r="H18" s="9">
        <f t="shared" si="7"/>
        <v>8458</v>
      </c>
      <c r="I18" s="7">
        <f t="shared" si="8"/>
        <v>8458</v>
      </c>
      <c r="J18" s="8">
        <v>331</v>
      </c>
      <c r="K18" s="8">
        <v>8127</v>
      </c>
      <c r="L18" s="7"/>
      <c r="M18" s="7"/>
      <c r="N18" s="7">
        <f t="shared" si="1"/>
        <v>799</v>
      </c>
      <c r="O18" s="10">
        <f t="shared" si="2"/>
        <v>9.4466777015843</v>
      </c>
      <c r="P18" s="7">
        <f t="shared" si="3"/>
        <v>799</v>
      </c>
      <c r="Q18" s="25">
        <f t="shared" si="4"/>
        <v>9.4466777015843</v>
      </c>
      <c r="R18" s="2"/>
    </row>
    <row r="19" spans="1:18" ht="18" customHeight="1">
      <c r="A19" s="5" t="s">
        <v>103</v>
      </c>
      <c r="B19" s="7">
        <f t="shared" si="5"/>
        <v>1534</v>
      </c>
      <c r="C19" s="7">
        <f t="shared" si="6"/>
        <v>1082</v>
      </c>
      <c r="D19" s="8">
        <f>3!D19</f>
        <v>1082</v>
      </c>
      <c r="E19" s="8">
        <f>3!E19</f>
        <v>0</v>
      </c>
      <c r="F19" s="8">
        <f>3!F19</f>
        <v>0</v>
      </c>
      <c r="G19" s="8">
        <f>3!G19</f>
        <v>452</v>
      </c>
      <c r="H19" s="9">
        <f t="shared" si="7"/>
        <v>1207</v>
      </c>
      <c r="I19" s="7">
        <f t="shared" si="8"/>
        <v>500</v>
      </c>
      <c r="J19" s="8">
        <v>500</v>
      </c>
      <c r="K19" s="8"/>
      <c r="L19" s="8"/>
      <c r="M19" s="8">
        <v>707</v>
      </c>
      <c r="N19" s="7">
        <f t="shared" si="1"/>
        <v>327</v>
      </c>
      <c r="O19" s="10">
        <f t="shared" si="2"/>
        <v>27.091963545981773</v>
      </c>
      <c r="P19" s="7">
        <f t="shared" si="3"/>
        <v>582</v>
      </c>
      <c r="Q19" s="25">
        <f t="shared" si="4"/>
        <v>116.39999999999999</v>
      </c>
      <c r="R19" s="2"/>
    </row>
    <row r="20" spans="1:18" ht="18" customHeight="1">
      <c r="A20" s="5" t="s">
        <v>104</v>
      </c>
      <c r="B20" s="7">
        <f t="shared" si="5"/>
        <v>734</v>
      </c>
      <c r="C20" s="7">
        <f t="shared" si="6"/>
        <v>734</v>
      </c>
      <c r="D20" s="8">
        <f>3!D20</f>
        <v>584</v>
      </c>
      <c r="E20" s="8">
        <f>3!E20</f>
        <v>150</v>
      </c>
      <c r="F20" s="8">
        <f>3!F20</f>
        <v>0</v>
      </c>
      <c r="G20" s="8">
        <f>3!G20</f>
        <v>0</v>
      </c>
      <c r="H20" s="9">
        <f t="shared" si="7"/>
        <v>398</v>
      </c>
      <c r="I20" s="7">
        <f t="shared" si="8"/>
        <v>398</v>
      </c>
      <c r="J20" s="8">
        <v>367</v>
      </c>
      <c r="K20" s="8">
        <v>31</v>
      </c>
      <c r="L20" s="8"/>
      <c r="M20" s="8"/>
      <c r="N20" s="7">
        <f t="shared" si="1"/>
        <v>336</v>
      </c>
      <c r="O20" s="10">
        <f t="shared" si="2"/>
        <v>84.42211055276381</v>
      </c>
      <c r="P20" s="7">
        <f t="shared" si="3"/>
        <v>336</v>
      </c>
      <c r="Q20" s="25">
        <f t="shared" si="4"/>
        <v>84.42211055276381</v>
      </c>
      <c r="R20" s="2"/>
    </row>
    <row r="21" spans="1:18" ht="18" customHeight="1">
      <c r="A21" s="5" t="s">
        <v>107</v>
      </c>
      <c r="B21" s="7">
        <f t="shared" si="5"/>
        <v>3196</v>
      </c>
      <c r="C21" s="7">
        <f t="shared" si="6"/>
        <v>3196</v>
      </c>
      <c r="D21" s="8">
        <f>3!D21</f>
        <v>342</v>
      </c>
      <c r="E21" s="8">
        <f>3!E21</f>
        <v>2854</v>
      </c>
      <c r="F21" s="8">
        <f>3!F21</f>
        <v>0</v>
      </c>
      <c r="G21" s="8">
        <f>3!G21</f>
        <v>0</v>
      </c>
      <c r="H21" s="9">
        <f t="shared" si="7"/>
        <v>538</v>
      </c>
      <c r="I21" s="7">
        <f t="shared" si="8"/>
        <v>538</v>
      </c>
      <c r="J21" s="8">
        <v>315</v>
      </c>
      <c r="K21" s="8">
        <v>223</v>
      </c>
      <c r="L21" s="8"/>
      <c r="M21" s="8"/>
      <c r="N21" s="7">
        <f t="shared" si="1"/>
        <v>2658</v>
      </c>
      <c r="O21" s="10">
        <f t="shared" si="2"/>
        <v>494.0520446096654</v>
      </c>
      <c r="P21" s="7">
        <f t="shared" si="3"/>
        <v>2658</v>
      </c>
      <c r="Q21" s="25">
        <f t="shared" si="4"/>
        <v>494.0520446096654</v>
      </c>
      <c r="R21" s="2"/>
    </row>
    <row r="22" spans="1:18" ht="18" customHeight="1">
      <c r="A22" s="5" t="s">
        <v>106</v>
      </c>
      <c r="B22" s="7">
        <f t="shared" si="5"/>
        <v>9122</v>
      </c>
      <c r="C22" s="7">
        <f t="shared" si="6"/>
        <v>8749</v>
      </c>
      <c r="D22" s="8">
        <f>3!D22</f>
        <v>3636</v>
      </c>
      <c r="E22" s="8">
        <f>3!E22</f>
        <v>5113</v>
      </c>
      <c r="F22" s="8">
        <f>3!F22</f>
        <v>0</v>
      </c>
      <c r="G22" s="8">
        <f>3!G22</f>
        <v>373</v>
      </c>
      <c r="H22" s="9">
        <f t="shared" si="7"/>
        <v>6118</v>
      </c>
      <c r="I22" s="7">
        <f t="shared" si="8"/>
        <v>5753</v>
      </c>
      <c r="J22" s="8">
        <v>4092</v>
      </c>
      <c r="K22" s="8">
        <v>1661</v>
      </c>
      <c r="L22" s="8"/>
      <c r="M22" s="8">
        <v>365</v>
      </c>
      <c r="N22" s="7">
        <f t="shared" si="1"/>
        <v>3004</v>
      </c>
      <c r="O22" s="10">
        <f t="shared" si="2"/>
        <v>49.101013403072905</v>
      </c>
      <c r="P22" s="7">
        <f t="shared" si="3"/>
        <v>2996</v>
      </c>
      <c r="Q22" s="25">
        <f t="shared" si="4"/>
        <v>52.07717712497827</v>
      </c>
      <c r="R22" s="2"/>
    </row>
    <row r="23" spans="1:18" ht="18" customHeight="1">
      <c r="A23" s="5" t="s">
        <v>105</v>
      </c>
      <c r="B23" s="7">
        <f t="shared" si="5"/>
        <v>247</v>
      </c>
      <c r="C23" s="7">
        <f t="shared" si="6"/>
        <v>247</v>
      </c>
      <c r="D23" s="8">
        <f>3!D23</f>
        <v>247</v>
      </c>
      <c r="E23" s="8">
        <f>3!E23</f>
        <v>0</v>
      </c>
      <c r="F23" s="8"/>
      <c r="G23" s="8">
        <f>3!G23</f>
        <v>0</v>
      </c>
      <c r="H23" s="9">
        <f t="shared" si="7"/>
        <v>1511</v>
      </c>
      <c r="I23" s="7">
        <f t="shared" si="8"/>
        <v>1511</v>
      </c>
      <c r="J23" s="8">
        <v>472</v>
      </c>
      <c r="K23" s="8">
        <v>1039</v>
      </c>
      <c r="L23" s="8"/>
      <c r="M23" s="8"/>
      <c r="N23" s="7">
        <f t="shared" si="1"/>
        <v>-1264</v>
      </c>
      <c r="O23" s="10">
        <f t="shared" si="2"/>
        <v>-83.65320979483786</v>
      </c>
      <c r="P23" s="7">
        <f t="shared" si="3"/>
        <v>-1264</v>
      </c>
      <c r="Q23" s="25">
        <f t="shared" si="4"/>
        <v>-83.65320979483786</v>
      </c>
      <c r="R23" s="2"/>
    </row>
    <row r="24" spans="1:17" ht="18" customHeight="1">
      <c r="A24" s="69" t="s">
        <v>136</v>
      </c>
      <c r="B24" s="7">
        <f t="shared" si="5"/>
        <v>105</v>
      </c>
      <c r="C24" s="7">
        <f t="shared" si="6"/>
        <v>105</v>
      </c>
      <c r="D24" s="8">
        <f>3!D24</f>
        <v>6</v>
      </c>
      <c r="E24" s="8">
        <f>3!E24</f>
        <v>99</v>
      </c>
      <c r="F24" s="8"/>
      <c r="G24" s="8">
        <f>3!G24</f>
        <v>0</v>
      </c>
      <c r="H24" s="9">
        <f t="shared" si="7"/>
        <v>77</v>
      </c>
      <c r="I24" s="7">
        <f t="shared" si="8"/>
        <v>77</v>
      </c>
      <c r="J24" s="7">
        <v>37</v>
      </c>
      <c r="K24" s="7">
        <v>40</v>
      </c>
      <c r="L24" s="8"/>
      <c r="M24" s="7"/>
      <c r="N24" s="7">
        <f t="shared" si="1"/>
        <v>28</v>
      </c>
      <c r="O24" s="10">
        <f t="shared" si="2"/>
        <v>36.36363636363637</v>
      </c>
      <c r="P24" s="7">
        <f t="shared" si="3"/>
        <v>28</v>
      </c>
      <c r="Q24" s="25">
        <f t="shared" si="4"/>
        <v>36.36363636363637</v>
      </c>
    </row>
    <row r="25" spans="1:17" ht="18" customHeight="1">
      <c r="A25" s="69" t="s">
        <v>138</v>
      </c>
      <c r="B25" s="7">
        <f t="shared" si="5"/>
        <v>1413</v>
      </c>
      <c r="C25" s="7">
        <f t="shared" si="6"/>
        <v>1413</v>
      </c>
      <c r="D25" s="8">
        <f>3!D25</f>
        <v>1413</v>
      </c>
      <c r="E25" s="8">
        <f>3!E25</f>
        <v>0</v>
      </c>
      <c r="F25" s="8"/>
      <c r="G25" s="8">
        <f>3!G25</f>
        <v>0</v>
      </c>
      <c r="H25" s="9">
        <f t="shared" si="7"/>
        <v>864</v>
      </c>
      <c r="I25" s="7">
        <f t="shared" si="8"/>
        <v>864</v>
      </c>
      <c r="J25" s="7">
        <v>864</v>
      </c>
      <c r="K25" s="7"/>
      <c r="L25" s="8"/>
      <c r="M25" s="7"/>
      <c r="N25" s="7">
        <f t="shared" si="1"/>
        <v>549</v>
      </c>
      <c r="O25" s="10">
        <f t="shared" si="2"/>
        <v>63.541666666666664</v>
      </c>
      <c r="P25" s="7">
        <f t="shared" si="3"/>
        <v>549</v>
      </c>
      <c r="Q25" s="25">
        <f t="shared" si="4"/>
        <v>63.541666666666664</v>
      </c>
    </row>
    <row r="26" spans="1:17" ht="18" customHeight="1">
      <c r="A26" s="70" t="s">
        <v>137</v>
      </c>
      <c r="B26" s="7">
        <f t="shared" si="5"/>
        <v>0</v>
      </c>
      <c r="C26" s="7">
        <f t="shared" si="6"/>
        <v>0</v>
      </c>
      <c r="D26" s="8">
        <f>3!D26</f>
        <v>0</v>
      </c>
      <c r="E26" s="8">
        <f>3!E26</f>
        <v>0</v>
      </c>
      <c r="F26" s="8"/>
      <c r="G26" s="8">
        <f>3!G26</f>
        <v>0</v>
      </c>
      <c r="H26" s="9">
        <f t="shared" si="7"/>
        <v>17</v>
      </c>
      <c r="I26" s="7">
        <f t="shared" si="8"/>
        <v>17</v>
      </c>
      <c r="J26" s="7">
        <v>17</v>
      </c>
      <c r="K26" s="7"/>
      <c r="L26" s="8"/>
      <c r="M26" s="7"/>
      <c r="N26" s="7">
        <f t="shared" si="1"/>
        <v>-17</v>
      </c>
      <c r="O26" s="10"/>
      <c r="P26" s="7">
        <f t="shared" si="3"/>
        <v>-17</v>
      </c>
      <c r="Q26" s="25"/>
    </row>
    <row r="27" spans="1:17" ht="18" customHeight="1">
      <c r="A27" s="71" t="s">
        <v>184</v>
      </c>
      <c r="B27" s="7">
        <f>SUM(D27:G27)</f>
        <v>20188</v>
      </c>
      <c r="C27" s="7">
        <f>SUM(D27:F27)</f>
        <v>8159</v>
      </c>
      <c r="D27" s="8">
        <f>3!D27</f>
        <v>8159</v>
      </c>
      <c r="E27" s="7"/>
      <c r="F27" s="8"/>
      <c r="G27" s="8">
        <f>3!G27</f>
        <v>12029</v>
      </c>
      <c r="H27" s="9">
        <f>I27+M27</f>
        <v>17118</v>
      </c>
      <c r="I27" s="7">
        <f>SUM(J27:L27)</f>
        <v>6185</v>
      </c>
      <c r="J27" s="7">
        <v>6185</v>
      </c>
      <c r="K27" s="7"/>
      <c r="L27" s="8"/>
      <c r="M27" s="7">
        <v>10933</v>
      </c>
      <c r="N27" s="7">
        <f t="shared" si="1"/>
        <v>3070</v>
      </c>
      <c r="O27" s="10">
        <f t="shared" si="2"/>
        <v>17.934338123612573</v>
      </c>
      <c r="P27" s="7">
        <f t="shared" si="3"/>
        <v>1974</v>
      </c>
      <c r="Q27" s="25">
        <f t="shared" si="4"/>
        <v>31.91592562651576</v>
      </c>
    </row>
    <row r="28" spans="1:17" ht="18" customHeight="1">
      <c r="A28" s="116" t="s">
        <v>185</v>
      </c>
      <c r="B28" s="117"/>
      <c r="C28" s="117"/>
      <c r="D28" s="33"/>
      <c r="E28" s="117"/>
      <c r="F28" s="33"/>
      <c r="G28" s="33"/>
      <c r="H28" s="9">
        <f>I28+M28</f>
        <v>17715</v>
      </c>
      <c r="I28" s="7">
        <f>SUM(J28:L28)</f>
        <v>17715</v>
      </c>
      <c r="J28" s="117"/>
      <c r="K28" s="117">
        <v>17715</v>
      </c>
      <c r="L28" s="33"/>
      <c r="M28" s="117"/>
      <c r="N28" s="7">
        <f>B28-H28</f>
        <v>-17715</v>
      </c>
      <c r="O28" s="10">
        <f>N28/H28*100</f>
        <v>-100</v>
      </c>
      <c r="P28" s="7">
        <f>C28-I28</f>
        <v>-17715</v>
      </c>
      <c r="Q28" s="25">
        <f>P28/I28*100</f>
        <v>-100</v>
      </c>
    </row>
    <row r="29" spans="1:17" ht="14.25" customHeight="1" thickBot="1">
      <c r="A29" s="27" t="s">
        <v>78</v>
      </c>
      <c r="B29" s="28">
        <f aca="true" t="shared" si="9" ref="B29:G29">B6+B27</f>
        <v>226048</v>
      </c>
      <c r="C29" s="28">
        <f t="shared" si="9"/>
        <v>198282</v>
      </c>
      <c r="D29" s="28">
        <f t="shared" si="9"/>
        <v>91927</v>
      </c>
      <c r="E29" s="28">
        <f t="shared" si="9"/>
        <v>102272</v>
      </c>
      <c r="F29" s="28">
        <f t="shared" si="9"/>
        <v>4083</v>
      </c>
      <c r="G29" s="28">
        <f t="shared" si="9"/>
        <v>27766</v>
      </c>
      <c r="H29" s="28">
        <f>H6+H27+H28</f>
        <v>223057</v>
      </c>
      <c r="I29" s="28">
        <f>I6+I27+I28</f>
        <v>198785</v>
      </c>
      <c r="J29" s="28">
        <f>J6+J27+J28</f>
        <v>91019</v>
      </c>
      <c r="K29" s="28">
        <f>K6+K27+K28</f>
        <v>101511</v>
      </c>
      <c r="L29" s="28">
        <f>L6+L27</f>
        <v>6255</v>
      </c>
      <c r="M29" s="28">
        <f>M6+M27</f>
        <v>24272</v>
      </c>
      <c r="N29" s="29">
        <f t="shared" si="1"/>
        <v>2991</v>
      </c>
      <c r="O29" s="30">
        <f t="shared" si="2"/>
        <v>1.340912860838261</v>
      </c>
      <c r="P29" s="29">
        <f t="shared" si="3"/>
        <v>-503</v>
      </c>
      <c r="Q29" s="31">
        <f t="shared" si="4"/>
        <v>-0.25303720099605104</v>
      </c>
    </row>
  </sheetData>
  <sheetProtection/>
  <mergeCells count="15">
    <mergeCell ref="O4:O5"/>
    <mergeCell ref="P4:P5"/>
    <mergeCell ref="Q4:Q5"/>
    <mergeCell ref="M4:M5"/>
    <mergeCell ref="N4:N5"/>
    <mergeCell ref="N3:Q3"/>
    <mergeCell ref="I4:L4"/>
    <mergeCell ref="A1:Q1"/>
    <mergeCell ref="A3:A5"/>
    <mergeCell ref="B3:G3"/>
    <mergeCell ref="H3:M3"/>
    <mergeCell ref="B4:B5"/>
    <mergeCell ref="C4:F4"/>
    <mergeCell ref="G4:G5"/>
    <mergeCell ref="H4:H5"/>
  </mergeCells>
  <printOptions/>
  <pageMargins left="0.88" right="0.21" top="0.17" bottom="0.37" header="0.17" footer="0.37"/>
  <pageSetup horizontalDpi="600" verticalDpi="600" orientation="landscape" paperSize="9" r:id="rId1"/>
  <headerFooter alignWithMargins="0">
    <oddFooter>&amp;C6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showZeros="0" zoomScalePageLayoutView="0" workbookViewId="0" topLeftCell="A1">
      <selection activeCell="M14" sqref="M14"/>
    </sheetView>
  </sheetViews>
  <sheetFormatPr defaultColWidth="9.00390625" defaultRowHeight="14.25"/>
  <cols>
    <col min="1" max="1" width="26.00390625" style="73" customWidth="1"/>
    <col min="2" max="2" width="12.375" style="73" customWidth="1"/>
    <col min="3" max="3" width="26.875" style="73" customWidth="1"/>
    <col min="4" max="4" width="10.125" style="73" customWidth="1"/>
    <col min="5" max="5" width="10.00390625" style="73" customWidth="1"/>
    <col min="6" max="6" width="12.875" style="73" customWidth="1"/>
    <col min="7" max="16384" width="9.00390625" style="73" customWidth="1"/>
  </cols>
  <sheetData>
    <row r="1" spans="1:6" ht="33" customHeight="1">
      <c r="A1" s="146" t="s">
        <v>174</v>
      </c>
      <c r="B1" s="146"/>
      <c r="C1" s="146"/>
      <c r="D1" s="146"/>
      <c r="E1" s="146"/>
      <c r="F1" s="146"/>
    </row>
    <row r="2" spans="1:6" ht="25.5" customHeight="1" thickBot="1">
      <c r="A2" s="74" t="s">
        <v>146</v>
      </c>
      <c r="B2" s="75"/>
      <c r="C2" s="75"/>
      <c r="D2" s="75"/>
      <c r="F2" s="76" t="s">
        <v>147</v>
      </c>
    </row>
    <row r="3" spans="1:7" ht="21.75" customHeight="1">
      <c r="A3" s="147" t="s">
        <v>175</v>
      </c>
      <c r="B3" s="148"/>
      <c r="C3" s="149" t="s">
        <v>176</v>
      </c>
      <c r="D3" s="150"/>
      <c r="E3" s="150"/>
      <c r="F3" s="150"/>
      <c r="G3" s="151"/>
    </row>
    <row r="4" spans="1:7" ht="21.75" customHeight="1">
      <c r="A4" s="110" t="s">
        <v>148</v>
      </c>
      <c r="B4" s="111" t="s">
        <v>149</v>
      </c>
      <c r="C4" s="111" t="s">
        <v>150</v>
      </c>
      <c r="D4" s="111" t="s">
        <v>149</v>
      </c>
      <c r="E4" s="112" t="s">
        <v>151</v>
      </c>
      <c r="F4" s="113" t="s">
        <v>152</v>
      </c>
      <c r="G4" s="114" t="s">
        <v>182</v>
      </c>
    </row>
    <row r="5" spans="1:7" ht="21.75" customHeight="1">
      <c r="A5" s="77" t="s">
        <v>153</v>
      </c>
      <c r="B5" s="78">
        <f>SUM(B6:B11)</f>
        <v>21634</v>
      </c>
      <c r="C5" s="79" t="s">
        <v>154</v>
      </c>
      <c r="D5" s="102">
        <f>SUM(E5:G5)</f>
        <v>24849</v>
      </c>
      <c r="E5" s="102">
        <f>E6+E9+E15+E17+E19</f>
        <v>21634</v>
      </c>
      <c r="F5" s="102">
        <f>F6+F9+F15+F17+F19</f>
        <v>3073</v>
      </c>
      <c r="G5" s="80">
        <f>G6+G9+G15+G17+G19</f>
        <v>142</v>
      </c>
    </row>
    <row r="6" spans="1:7" ht="21.75" customHeight="1">
      <c r="A6" s="81" t="s">
        <v>155</v>
      </c>
      <c r="B6" s="82">
        <v>19154</v>
      </c>
      <c r="C6" s="121" t="s">
        <v>156</v>
      </c>
      <c r="D6" s="104">
        <f aca="true" t="shared" si="0" ref="D6:D21">SUM(E6:G6)</f>
        <v>1978</v>
      </c>
      <c r="E6" s="103">
        <f>SUM(E7:E8)</f>
        <v>0</v>
      </c>
      <c r="F6" s="103">
        <f>SUM(F7:F8)</f>
        <v>1978</v>
      </c>
      <c r="G6" s="91"/>
    </row>
    <row r="7" spans="1:7" ht="21.75" customHeight="1">
      <c r="A7" s="85" t="s">
        <v>157</v>
      </c>
      <c r="B7" s="82">
        <v>1538</v>
      </c>
      <c r="C7" s="83" t="s">
        <v>178</v>
      </c>
      <c r="D7" s="104">
        <f t="shared" si="0"/>
        <v>1758</v>
      </c>
      <c r="E7" s="83"/>
      <c r="F7" s="103">
        <v>1758</v>
      </c>
      <c r="G7" s="91"/>
    </row>
    <row r="8" spans="1:7" ht="21.75" customHeight="1">
      <c r="A8" s="85" t="s">
        <v>158</v>
      </c>
      <c r="B8" s="82">
        <v>88</v>
      </c>
      <c r="C8" s="86" t="s">
        <v>177</v>
      </c>
      <c r="D8" s="104">
        <f t="shared" si="0"/>
        <v>220</v>
      </c>
      <c r="E8" s="87"/>
      <c r="F8" s="103">
        <v>220</v>
      </c>
      <c r="G8" s="91"/>
    </row>
    <row r="9" spans="1:7" ht="21.75" customHeight="1">
      <c r="A9" s="85" t="s">
        <v>160</v>
      </c>
      <c r="B9" s="82">
        <v>708</v>
      </c>
      <c r="C9" s="119" t="s">
        <v>159</v>
      </c>
      <c r="D9" s="104">
        <f t="shared" si="0"/>
        <v>21634</v>
      </c>
      <c r="E9" s="87">
        <f>SUM(E10:E14)</f>
        <v>21634</v>
      </c>
      <c r="F9" s="103"/>
      <c r="G9" s="91"/>
    </row>
    <row r="10" spans="1:7" ht="21.75" customHeight="1">
      <c r="A10" s="85" t="s">
        <v>162</v>
      </c>
      <c r="B10" s="82">
        <v>146</v>
      </c>
      <c r="C10" s="86" t="s">
        <v>161</v>
      </c>
      <c r="D10" s="104">
        <f t="shared" si="0"/>
        <v>19154</v>
      </c>
      <c r="E10" s="82">
        <v>19154</v>
      </c>
      <c r="F10" s="103"/>
      <c r="G10" s="91"/>
    </row>
    <row r="11" spans="1:7" ht="21.75" customHeight="1">
      <c r="A11" s="88"/>
      <c r="B11" s="82"/>
      <c r="C11" s="86" t="s">
        <v>163</v>
      </c>
      <c r="D11" s="104">
        <f t="shared" si="0"/>
        <v>1538</v>
      </c>
      <c r="E11" s="82">
        <v>1538</v>
      </c>
      <c r="F11" s="104"/>
      <c r="G11" s="91"/>
    </row>
    <row r="12" spans="1:7" ht="21.75" customHeight="1">
      <c r="A12" s="89" t="s">
        <v>165</v>
      </c>
      <c r="B12" s="90">
        <v>3073</v>
      </c>
      <c r="C12" s="86" t="s">
        <v>164</v>
      </c>
      <c r="D12" s="104">
        <f t="shared" si="0"/>
        <v>88</v>
      </c>
      <c r="E12" s="82">
        <v>88</v>
      </c>
      <c r="F12" s="103"/>
      <c r="G12" s="91"/>
    </row>
    <row r="13" spans="1:7" ht="21.75" customHeight="1">
      <c r="A13" s="85"/>
      <c r="B13" s="82"/>
      <c r="C13" s="86" t="s">
        <v>166</v>
      </c>
      <c r="D13" s="104">
        <f t="shared" si="0"/>
        <v>708</v>
      </c>
      <c r="E13" s="82">
        <v>708</v>
      </c>
      <c r="F13" s="103"/>
      <c r="G13" s="91"/>
    </row>
    <row r="14" spans="1:7" ht="21.75" customHeight="1">
      <c r="A14" s="92"/>
      <c r="B14" s="82"/>
      <c r="C14" s="86" t="s">
        <v>167</v>
      </c>
      <c r="D14" s="104">
        <f t="shared" si="0"/>
        <v>146</v>
      </c>
      <c r="E14" s="82">
        <v>146</v>
      </c>
      <c r="F14" s="105"/>
      <c r="G14" s="91"/>
    </row>
    <row r="15" spans="1:7" ht="21.75" customHeight="1">
      <c r="A15" s="92"/>
      <c r="B15" s="82"/>
      <c r="C15" s="120" t="s">
        <v>179</v>
      </c>
      <c r="D15" s="104">
        <f t="shared" si="0"/>
        <v>19</v>
      </c>
      <c r="E15" s="87"/>
      <c r="F15" s="103">
        <f>F16</f>
        <v>19</v>
      </c>
      <c r="G15" s="91"/>
    </row>
    <row r="16" spans="1:7" ht="21.75" customHeight="1">
      <c r="A16" s="85"/>
      <c r="B16" s="82"/>
      <c r="C16" s="83" t="s">
        <v>180</v>
      </c>
      <c r="D16" s="104">
        <f t="shared" si="0"/>
        <v>19</v>
      </c>
      <c r="E16" s="83"/>
      <c r="F16" s="103">
        <v>19</v>
      </c>
      <c r="G16" s="91"/>
    </row>
    <row r="17" spans="1:7" ht="21.75" customHeight="1">
      <c r="A17" s="89" t="s">
        <v>169</v>
      </c>
      <c r="B17" s="78">
        <v>142</v>
      </c>
      <c r="C17" s="119" t="s">
        <v>181</v>
      </c>
      <c r="D17" s="104">
        <f t="shared" si="0"/>
        <v>1218</v>
      </c>
      <c r="E17" s="83">
        <f>E18</f>
        <v>0</v>
      </c>
      <c r="F17" s="103">
        <f>F18</f>
        <v>1076</v>
      </c>
      <c r="G17" s="84">
        <f>G18</f>
        <v>142</v>
      </c>
    </row>
    <row r="18" spans="1:7" ht="21.75" customHeight="1">
      <c r="A18" s="88"/>
      <c r="B18" s="78"/>
      <c r="C18" s="86" t="s">
        <v>168</v>
      </c>
      <c r="D18" s="104">
        <f t="shared" si="0"/>
        <v>1218</v>
      </c>
      <c r="E18" s="83"/>
      <c r="F18" s="103">
        <v>1076</v>
      </c>
      <c r="G18" s="84">
        <v>142</v>
      </c>
    </row>
    <row r="19" spans="1:7" ht="21.75" customHeight="1">
      <c r="A19" s="89" t="s">
        <v>170</v>
      </c>
      <c r="B19" s="78"/>
      <c r="C19" s="86"/>
      <c r="D19" s="104">
        <f t="shared" si="0"/>
        <v>0</v>
      </c>
      <c r="E19" s="83"/>
      <c r="F19" s="103"/>
      <c r="G19" s="91"/>
    </row>
    <row r="20" spans="1:7" ht="21.75" customHeight="1">
      <c r="A20" s="107"/>
      <c r="B20" s="108"/>
      <c r="C20" s="93"/>
      <c r="D20" s="104">
        <f t="shared" si="0"/>
        <v>0</v>
      </c>
      <c r="E20" s="83"/>
      <c r="F20" s="105"/>
      <c r="G20" s="91"/>
    </row>
    <row r="21" spans="1:7" ht="21.75" customHeight="1">
      <c r="A21" s="109" t="s">
        <v>173</v>
      </c>
      <c r="B21" s="101">
        <v>400</v>
      </c>
      <c r="C21" s="94" t="s">
        <v>183</v>
      </c>
      <c r="D21" s="118">
        <f t="shared" si="0"/>
        <v>400</v>
      </c>
      <c r="E21" s="87"/>
      <c r="F21" s="115">
        <v>400</v>
      </c>
      <c r="G21" s="91"/>
    </row>
    <row r="22" spans="1:7" s="100" customFormat="1" ht="21.75" customHeight="1" thickBot="1">
      <c r="A22" s="95" t="s">
        <v>171</v>
      </c>
      <c r="B22" s="96">
        <f>B5+B12+B17+B21</f>
        <v>25249</v>
      </c>
      <c r="C22" s="97" t="s">
        <v>172</v>
      </c>
      <c r="D22" s="98">
        <f>SUM(E22:G22)</f>
        <v>25249</v>
      </c>
      <c r="E22" s="98">
        <f>E5+E21</f>
        <v>21634</v>
      </c>
      <c r="F22" s="106">
        <f>F5+F21</f>
        <v>3473</v>
      </c>
      <c r="G22" s="99">
        <f>G5+G21</f>
        <v>142</v>
      </c>
    </row>
  </sheetData>
  <sheetProtection/>
  <mergeCells count="3">
    <mergeCell ref="A1:F1"/>
    <mergeCell ref="A3:B3"/>
    <mergeCell ref="C3:G3"/>
  </mergeCells>
  <printOptions/>
  <pageMargins left="1.7716535433070868" right="0.7480314960629921" top="0.4724409448818898" bottom="0.6299212598425197" header="0.5118110236220472" footer="0.2755905511811024"/>
  <pageSetup horizontalDpi="600" verticalDpi="600" orientation="landscape" paperSize="9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</dc:creator>
  <cp:keywords/>
  <dc:description/>
  <cp:lastModifiedBy>Administrator</cp:lastModifiedBy>
  <cp:lastPrinted>2018-05-11T08:09:44Z</cp:lastPrinted>
  <dcterms:created xsi:type="dcterms:W3CDTF">2008-06-07T06:59:59Z</dcterms:created>
  <dcterms:modified xsi:type="dcterms:W3CDTF">2018-05-25T02:15:17Z</dcterms:modified>
  <cp:category/>
  <cp:version/>
  <cp:contentType/>
  <cp:contentStatus/>
</cp:coreProperties>
</file>