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firstSheet="3" activeTab="4"/>
  </bookViews>
  <sheets>
    <sheet name="县本级政府性基金预算公开目录" sheetId="1" r:id="rId1"/>
    <sheet name="1县本级政府性基金收入表" sheetId="2" r:id="rId2"/>
    <sheet name="2政府性基金支出表" sheetId="3" r:id="rId3"/>
    <sheet name="3县本级政府性基金收支平衡表" sheetId="4" r:id="rId4"/>
    <sheet name="4县本级政府专项债务限额和余额" sheetId="5" r:id="rId5"/>
  </sheets>
  <externalReferences>
    <externalReference r:id="rId8"/>
    <externalReference r:id="rId9"/>
  </externalReferences>
  <definedNames>
    <definedName name="_xlnm.Print_Area" localSheetId="2">'2政府性基金支出表'!$A$1:$E$29</definedName>
    <definedName name="_xlnm.Print_Area" localSheetId="3">'3县本级政府性基金收支平衡表'!$A$1:$D$13</definedName>
    <definedName name="_xlnm.Print_Titles" localSheetId="2">'2政府性基金支出表'!$1:$4</definedName>
    <definedName name="_xlnm.Print_Titles" localSheetId="3">'3县本级政府性基金收支平衡表'!$1:$4</definedName>
    <definedName name="地区名称" localSheetId="3">#REF!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<sst xmlns="http://schemas.openxmlformats.org/spreadsheetml/2006/main" count="125" uniqueCount="118">
  <si>
    <t>单位：万元</t>
  </si>
  <si>
    <t>增减额</t>
  </si>
  <si>
    <t>增减%</t>
  </si>
  <si>
    <t xml:space="preserve">       单位：万元</t>
  </si>
  <si>
    <t>预算科目</t>
  </si>
  <si>
    <t>政府性基金预算支出合计</t>
  </si>
  <si>
    <t>一、科学技术支出</t>
  </si>
  <si>
    <t xml:space="preserve">    核电站乏燃料处理处置基金支出</t>
  </si>
  <si>
    <t xml:space="preserve">    国家电影事业发展专项资金及对应专项债务收入安排的支出</t>
  </si>
  <si>
    <t>三、社会保障和就业支出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</si>
  <si>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</si>
  <si>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</si>
  <si>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</si>
  <si>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>四、节能环保支出</t>
  </si>
  <si>
    <t xml:space="preserve">    可再生能源电价附加收入安排的支出</t>
  </si>
  <si>
    <t xml:space="preserve">    废弃电器电子产品处理基金支出</t>
  </si>
  <si>
    <t>五、城乡社区支出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</si>
  <si>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</si>
  <si>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</si>
  <si>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城市建设支出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</si>
  <si>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</si>
  <si>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</si>
  <si>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</si>
  <si>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棚户区改造支出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</si>
  <si>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</si>
  <si>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</si>
  <si>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</si>
  <si>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</si>
  <si>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</si>
  <si>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</si>
  <si>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</si>
  <si>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</si>
  <si>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</si>
  <si>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城市公共设施</t>
  </si>
  <si>
    <t xml:space="preserve">      其他城市基础设施配套费安排的支出</t>
  </si>
  <si>
    <t xml:space="preserve">    污水处理费收入及对应专项债务收入安排的支出</t>
  </si>
  <si>
    <t xml:space="preserve">      污水处理设施建设和运营</t>
  </si>
  <si>
    <t xml:space="preserve">      其他污水处理费安排的支出</t>
  </si>
  <si>
    <t>六、农林水支出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</si>
  <si>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</si>
  <si>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</si>
  <si>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</si>
  <si>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</si>
  <si>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</si>
  <si>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十、金融支出</t>
  </si>
  <si>
    <t>十一、其他支出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</si>
  <si>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</si>
  <si>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</si>
  <si>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福利彩票发行机构的业务费支出</t>
  </si>
  <si>
    <t xml:space="preserve">   福利彩票销售机构的业务费支出</t>
  </si>
  <si>
    <t xml:space="preserve">      体育彩票销售机构的业务费支出</t>
  </si>
  <si>
    <t xml:space="preserve">      彩票市场调控资金支出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</si>
  <si>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</si>
  <si>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</si>
  <si>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</si>
  <si>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</si>
  <si>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</si>
  <si>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</si>
  <si>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>十二、债务付息支出</t>
  </si>
  <si>
    <t xml:space="preserve">    地方政府专项债务付息支出</t>
  </si>
  <si>
    <t xml:space="preserve">      国有土地使用权出让金债务付息支出</t>
  </si>
  <si>
    <t xml:space="preserve">      农业土地开发资金债务付息支出</t>
  </si>
  <si>
    <t xml:space="preserve">      其他政府性基金债务付息支出</t>
  </si>
  <si>
    <t>十三、债务发行费用支出</t>
  </si>
  <si>
    <t xml:space="preserve">    地方政府专项债务发行费用支出</t>
  </si>
  <si>
    <t>预 算 科 目</t>
  </si>
  <si>
    <t>增减额</t>
  </si>
  <si>
    <t>增减%</t>
  </si>
  <si>
    <t xml:space="preserve">  1、国有土地使用权出让金收入</t>
  </si>
  <si>
    <t xml:space="preserve">  3、农业土地开发资金收入</t>
  </si>
  <si>
    <t xml:space="preserve">  4、城市基础设施配套费收入</t>
  </si>
  <si>
    <t xml:space="preserve">  5、污水处理费收入</t>
  </si>
  <si>
    <t xml:space="preserve">  2、国有土地收益基金收入</t>
  </si>
  <si>
    <t>上级补助收入</t>
  </si>
  <si>
    <t>政府性基金收入</t>
  </si>
  <si>
    <t>收入总计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</si>
  <si>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</si>
  <si>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预算科目</t>
  </si>
  <si>
    <t>数额</t>
  </si>
  <si>
    <r>
      <t xml:space="preserve"> </t>
    </r>
    <r>
      <rPr>
        <b/>
        <sz val="10"/>
        <rFont val="宋体"/>
        <family val="0"/>
      </rPr>
      <t>一、政府性基金收入合计</t>
    </r>
  </si>
  <si>
    <r>
      <t xml:space="preserve"> </t>
    </r>
    <r>
      <rPr>
        <b/>
        <sz val="10"/>
        <rFont val="宋体"/>
        <family val="0"/>
      </rPr>
      <t>一、政府性基金支出合计</t>
    </r>
  </si>
  <si>
    <t>二、 转移性收入</t>
  </si>
  <si>
    <t>二、上解支出合计</t>
  </si>
  <si>
    <t>1、专项转移支付收入</t>
  </si>
  <si>
    <t>1、体制上解</t>
  </si>
  <si>
    <t>2、上年结余收入</t>
  </si>
  <si>
    <t>收入总计</t>
  </si>
  <si>
    <t>支出总计</t>
  </si>
  <si>
    <t>单位：万元</t>
  </si>
  <si>
    <t>年度</t>
  </si>
  <si>
    <t>债务类型</t>
  </si>
  <si>
    <t>政府债务限额</t>
  </si>
  <si>
    <t>年末余额</t>
  </si>
  <si>
    <t>专项债务</t>
  </si>
  <si>
    <t>合  计</t>
  </si>
  <si>
    <t>上年结余</t>
  </si>
  <si>
    <t>债务转贷收入</t>
  </si>
  <si>
    <t>政府性基金预算公开目录</t>
  </si>
  <si>
    <t>2020年预算数</t>
  </si>
  <si>
    <t>2019年执行数</t>
  </si>
  <si>
    <t>2020年预算数比2019年执行数</t>
  </si>
  <si>
    <t>2019年决算数</t>
  </si>
  <si>
    <t>2020年预算比2019年决算</t>
  </si>
  <si>
    <t xml:space="preserve">        其他国家电影事业发展专项资金支出</t>
  </si>
  <si>
    <t xml:space="preserve">二、文化旅游体育与传媒支出
</t>
  </si>
  <si>
    <t xml:space="preserve">    旅游发展基金支出</t>
  </si>
  <si>
    <t xml:space="preserve">       地方旅游开发项目补助</t>
  </si>
  <si>
    <t xml:space="preserve">  小型水库移民后期扶持基金支出</t>
  </si>
  <si>
    <t xml:space="preserve">  地方政府专项债务还本支出</t>
  </si>
  <si>
    <t>三、债务还本支出</t>
  </si>
  <si>
    <t xml:space="preserve">                        1.2020年新宾县本级政府性基金收入预算表</t>
  </si>
  <si>
    <t xml:space="preserve">                        2.2020年新宾县本级政府性基金预算支出预算表</t>
  </si>
  <si>
    <r>
      <t xml:space="preserve">                       </t>
    </r>
    <r>
      <rPr>
        <sz val="14"/>
        <rFont val="宋体"/>
        <family val="0"/>
      </rPr>
      <t xml:space="preserve"> 3.20</t>
    </r>
    <r>
      <rPr>
        <sz val="14"/>
        <rFont val="宋体"/>
        <family val="0"/>
      </rPr>
      <t>20</t>
    </r>
    <r>
      <rPr>
        <sz val="14"/>
        <rFont val="宋体"/>
        <family val="0"/>
      </rPr>
      <t>年新宾县本级政府性基金预算收支平衡表</t>
    </r>
  </si>
  <si>
    <t xml:space="preserve">                        4.2020年地方本级政府专项债务限额和余额情况表</t>
  </si>
  <si>
    <t>2020年新宾县本级政府性基金收入预算表</t>
  </si>
  <si>
    <t>2020年新宾县本级政府性基金预算支出预算表</t>
  </si>
  <si>
    <r>
      <t>2020</t>
    </r>
    <r>
      <rPr>
        <b/>
        <sz val="16"/>
        <rFont val="宋体"/>
        <family val="0"/>
      </rPr>
      <t>年新宾县本级政府性基金收支平衡表</t>
    </r>
  </si>
  <si>
    <t>新宾县本级政府专项债务限额和余额情况表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</si>
</sst>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.0_ "/>
    <numFmt numFmtId="179" formatCode="0.0_ "/>
    <numFmt numFmtId="180" formatCode="#,##0_);[Red]\(#,##0\)"/>
    <numFmt numFmtId="181" formatCode="0.0_);[Red]\(0.0\)"/>
    <numFmt numFmtId="182" formatCode="0_ "/>
    <numFmt numFmtId="183" formatCode="0_);[Red]\(0\)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Geneva"/>
      <family val="2"/>
    </font>
    <font>
      <b/>
      <sz val="16"/>
      <name val="宋体"/>
      <family val="0"/>
    </font>
    <font>
      <sz val="12"/>
      <name val="黑体"/>
      <family val="3"/>
    </font>
    <font>
      <sz val="2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name val="Cambria"/>
      <family val="0"/>
    </font>
    <font>
      <b/>
      <sz val="10"/>
      <color indexed="8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2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2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1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24" borderId="0" xfId="0" applyFont="1" applyFill="1" applyAlignment="1">
      <alignment vertical="center"/>
    </xf>
    <xf numFmtId="178" fontId="0" fillId="24" borderId="0" xfId="0" applyNumberFormat="1" applyFont="1" applyFill="1" applyAlignment="1">
      <alignment horizontal="right"/>
    </xf>
    <xf numFmtId="176" fontId="0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179" fontId="9" fillId="24" borderId="0" xfId="0" applyNumberFormat="1" applyFont="1" applyFill="1" applyAlignment="1">
      <alignment horizontal="right"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0" fillId="0" borderId="0" xfId="148" applyFont="1">
      <alignment vertical="center"/>
      <protection/>
    </xf>
    <xf numFmtId="0" fontId="2" fillId="0" borderId="0" xfId="148" applyFont="1">
      <alignment vertical="center"/>
      <protection/>
    </xf>
    <xf numFmtId="0" fontId="0" fillId="0" borderId="0" xfId="148">
      <alignment vertical="center"/>
      <protection/>
    </xf>
    <xf numFmtId="0" fontId="11" fillId="0" borderId="0" xfId="148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Border="1" applyAlignment="1">
      <alignment vertical="center" wrapText="1"/>
    </xf>
    <xf numFmtId="181" fontId="3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183" fontId="8" fillId="0" borderId="13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49" fontId="3" fillId="0" borderId="12" xfId="131" applyNumberFormat="1" applyFont="1" applyFill="1" applyBorder="1" applyAlignment="1" applyProtection="1">
      <alignment horizontal="left" vertical="center"/>
      <protection/>
    </xf>
    <xf numFmtId="183" fontId="3" fillId="24" borderId="13" xfId="131" applyNumberFormat="1" applyFont="1" applyFill="1" applyBorder="1" applyAlignment="1" applyProtection="1">
      <alignment horizontal="right" vertical="center"/>
      <protection locked="0"/>
    </xf>
    <xf numFmtId="183" fontId="3" fillId="0" borderId="13" xfId="131" applyNumberFormat="1" applyFont="1" applyFill="1" applyBorder="1" applyAlignment="1" applyProtection="1">
      <alignment horizontal="right" vertical="center"/>
      <protection/>
    </xf>
    <xf numFmtId="183" fontId="3" fillId="0" borderId="13" xfId="131" applyNumberFormat="1" applyFont="1" applyFill="1" applyBorder="1" applyAlignment="1" applyProtection="1">
      <alignment horizontal="right" vertical="center"/>
      <protection locked="0"/>
    </xf>
    <xf numFmtId="183" fontId="3" fillId="0" borderId="14" xfId="131" applyNumberFormat="1" applyFont="1" applyFill="1" applyBorder="1" applyAlignment="1" applyProtection="1">
      <alignment horizontal="right" vertical="center"/>
      <protection/>
    </xf>
    <xf numFmtId="183" fontId="3" fillId="0" borderId="15" xfId="131" applyNumberFormat="1" applyFont="1" applyFill="1" applyBorder="1" applyAlignment="1" applyProtection="1">
      <alignment horizontal="right" vertical="center"/>
      <protection locked="0"/>
    </xf>
    <xf numFmtId="49" fontId="8" fillId="0" borderId="16" xfId="131" applyNumberFormat="1" applyFont="1" applyFill="1" applyBorder="1" applyAlignment="1" applyProtection="1">
      <alignment horizontal="left" vertical="center"/>
      <protection/>
    </xf>
    <xf numFmtId="49" fontId="8" fillId="0" borderId="17" xfId="131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 horizontal="center" vertical="top"/>
    </xf>
    <xf numFmtId="178" fontId="41" fillId="0" borderId="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179" fontId="42" fillId="0" borderId="18" xfId="0" applyNumberFormat="1" applyFont="1" applyFill="1" applyBorder="1" applyAlignment="1">
      <alignment horizontal="right" vertical="center"/>
    </xf>
    <xf numFmtId="0" fontId="42" fillId="0" borderId="13" xfId="131" applyFont="1" applyFill="1" applyBorder="1" applyAlignment="1">
      <alignment horizontal="center" vertical="center" wrapText="1"/>
      <protection/>
    </xf>
    <xf numFmtId="179" fontId="42" fillId="0" borderId="13" xfId="131" applyNumberFormat="1" applyFont="1" applyFill="1" applyBorder="1" applyAlignment="1">
      <alignment horizontal="center" vertical="center" wrapText="1"/>
      <protection/>
    </xf>
    <xf numFmtId="0" fontId="43" fillId="0" borderId="13" xfId="0" applyNumberFormat="1" applyFont="1" applyFill="1" applyBorder="1" applyAlignment="1" applyProtection="1">
      <alignment horizontal="left" vertical="center"/>
      <protection/>
    </xf>
    <xf numFmtId="176" fontId="43" fillId="0" borderId="13" xfId="0" applyNumberFormat="1" applyFont="1" applyFill="1" applyBorder="1" applyAlignment="1" applyProtection="1">
      <alignment horizontal="right" vertical="center"/>
      <protection/>
    </xf>
    <xf numFmtId="0" fontId="43" fillId="0" borderId="13" xfId="0" applyNumberFormat="1" applyFont="1" applyFill="1" applyBorder="1" applyAlignment="1">
      <alignment horizontal="left" vertical="center" indent="1"/>
    </xf>
    <xf numFmtId="3" fontId="42" fillId="0" borderId="13" xfId="0" applyNumberFormat="1" applyFont="1" applyFill="1" applyBorder="1" applyAlignment="1" applyProtection="1">
      <alignment horizontal="center" vertical="center"/>
      <protection/>
    </xf>
    <xf numFmtId="3" fontId="36" fillId="0" borderId="0" xfId="154" applyNumberFormat="1" applyFont="1" applyProtection="1">
      <alignment/>
      <protection locked="0"/>
    </xf>
    <xf numFmtId="3" fontId="3" fillId="0" borderId="0" xfId="154" applyNumberFormat="1" applyFont="1" applyAlignment="1" applyProtection="1">
      <alignment/>
      <protection locked="0"/>
    </xf>
    <xf numFmtId="3" fontId="3" fillId="0" borderId="0" xfId="154" applyNumberFormat="1" applyFont="1" applyAlignment="1" applyProtection="1">
      <alignment horizontal="right"/>
      <protection locked="0"/>
    </xf>
    <xf numFmtId="3" fontId="3" fillId="0" borderId="0" xfId="154" applyNumberFormat="1" applyFont="1" applyAlignment="1" applyProtection="1">
      <alignment vertical="top"/>
      <protection locked="0"/>
    </xf>
    <xf numFmtId="3" fontId="32" fillId="0" borderId="19" xfId="154" applyNumberFormat="1" applyFont="1" applyBorder="1" applyAlignment="1" applyProtection="1">
      <alignment horizontal="center" vertical="center" wrapText="1"/>
      <protection locked="0"/>
    </xf>
    <xf numFmtId="3" fontId="32" fillId="0" borderId="20" xfId="154" applyNumberFormat="1" applyFont="1" applyBorder="1" applyAlignment="1" applyProtection="1">
      <alignment horizontal="center" vertical="center" wrapText="1"/>
      <protection locked="0"/>
    </xf>
    <xf numFmtId="3" fontId="32" fillId="0" borderId="21" xfId="154" applyNumberFormat="1" applyFont="1" applyBorder="1" applyAlignment="1" applyProtection="1">
      <alignment horizontal="center" vertical="center" wrapText="1"/>
      <protection locked="0"/>
    </xf>
    <xf numFmtId="3" fontId="32" fillId="0" borderId="0" xfId="154" applyNumberFormat="1" applyFont="1" applyProtection="1">
      <alignment/>
      <protection locked="0"/>
    </xf>
    <xf numFmtId="3" fontId="4" fillId="0" borderId="12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 locked="0"/>
    </xf>
    <xf numFmtId="3" fontId="8" fillId="24" borderId="22" xfId="154" applyNumberFormat="1" applyFont="1" applyFill="1" applyBorder="1" applyProtection="1">
      <alignment/>
      <protection locked="0"/>
    </xf>
    <xf numFmtId="0" fontId="0" fillId="0" borderId="0" xfId="154" applyFont="1" applyProtection="1">
      <alignment/>
      <protection locked="0"/>
    </xf>
    <xf numFmtId="3" fontId="8" fillId="0" borderId="12" xfId="154" applyNumberFormat="1" applyFont="1" applyBorder="1" applyAlignment="1" applyProtection="1">
      <alignment horizontal="left" vertical="center"/>
      <protection locked="0"/>
    </xf>
    <xf numFmtId="3" fontId="8" fillId="24" borderId="13" xfId="154" applyNumberFormat="1" applyFont="1" applyFill="1" applyBorder="1" applyProtection="1">
      <alignment/>
      <protection/>
    </xf>
    <xf numFmtId="3" fontId="8" fillId="24" borderId="22" xfId="154" applyNumberFormat="1" applyFont="1" applyFill="1" applyBorder="1" applyProtection="1">
      <alignment/>
      <protection/>
    </xf>
    <xf numFmtId="0" fontId="3" fillId="0" borderId="12" xfId="154" applyFont="1" applyFill="1" applyBorder="1" applyAlignment="1">
      <alignment vertical="center"/>
      <protection/>
    </xf>
    <xf numFmtId="3" fontId="3" fillId="24" borderId="13" xfId="154" applyNumberFormat="1" applyFont="1" applyFill="1" applyBorder="1" applyProtection="1">
      <alignment/>
      <protection locked="0"/>
    </xf>
    <xf numFmtId="3" fontId="3" fillId="24" borderId="13" xfId="154" applyNumberFormat="1" applyFont="1" applyFill="1" applyBorder="1" applyProtection="1">
      <alignment/>
      <protection/>
    </xf>
    <xf numFmtId="3" fontId="3" fillId="24" borderId="22" xfId="154" applyNumberFormat="1" applyFont="1" applyFill="1" applyBorder="1" applyProtection="1">
      <alignment/>
      <protection/>
    </xf>
    <xf numFmtId="3" fontId="3" fillId="0" borderId="12" xfId="154" applyNumberFormat="1" applyFont="1" applyBorder="1" applyAlignment="1" applyProtection="1">
      <alignment vertical="center"/>
      <protection locked="0"/>
    </xf>
    <xf numFmtId="0" fontId="0" fillId="0" borderId="13" xfId="154" applyFont="1" applyBorder="1" applyProtection="1">
      <alignment/>
      <protection locked="0"/>
    </xf>
    <xf numFmtId="3" fontId="3" fillId="0" borderId="16" xfId="154" applyNumberFormat="1" applyFont="1" applyBorder="1" applyAlignment="1" applyProtection="1">
      <alignment horizontal="left" vertical="center"/>
      <protection locked="0"/>
    </xf>
    <xf numFmtId="3" fontId="3" fillId="24" borderId="15" xfId="154" applyNumberFormat="1" applyFont="1" applyFill="1" applyBorder="1" applyProtection="1">
      <alignment/>
      <protection/>
    </xf>
    <xf numFmtId="3" fontId="3" fillId="24" borderId="23" xfId="154" applyNumberFormat="1" applyFont="1" applyFill="1" applyBorder="1" applyProtection="1">
      <alignment/>
      <protection/>
    </xf>
    <xf numFmtId="3" fontId="3" fillId="24" borderId="24" xfId="154" applyNumberFormat="1" applyFont="1" applyFill="1" applyBorder="1" applyProtection="1">
      <alignment/>
      <protection locked="0"/>
    </xf>
    <xf numFmtId="3" fontId="3" fillId="24" borderId="24" xfId="154" applyNumberFormat="1" applyFont="1" applyFill="1" applyBorder="1" applyProtection="1">
      <alignment/>
      <protection/>
    </xf>
    <xf numFmtId="3" fontId="8" fillId="24" borderId="17" xfId="154" applyNumberFormat="1" applyFont="1" applyFill="1" applyBorder="1" applyAlignment="1" applyProtection="1">
      <alignment horizontal="center" vertical="center"/>
      <protection locked="0"/>
    </xf>
    <xf numFmtId="3" fontId="8" fillId="24" borderId="14" xfId="154" applyNumberFormat="1" applyFont="1" applyFill="1" applyBorder="1" applyProtection="1">
      <alignment/>
      <protection/>
    </xf>
    <xf numFmtId="3" fontId="8" fillId="24" borderId="14" xfId="154" applyNumberFormat="1" applyFont="1" applyFill="1" applyBorder="1" applyAlignment="1" applyProtection="1">
      <alignment horizontal="center"/>
      <protection/>
    </xf>
    <xf numFmtId="3" fontId="8" fillId="24" borderId="25" xfId="154" applyNumberFormat="1" applyFont="1" applyFill="1" applyBorder="1" applyProtection="1">
      <alignment/>
      <protection/>
    </xf>
    <xf numFmtId="3" fontId="0" fillId="0" borderId="0" xfId="154" applyNumberFormat="1" applyFont="1" applyProtection="1">
      <alignment/>
      <protection locked="0"/>
    </xf>
    <xf numFmtId="0" fontId="0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8" fillId="0" borderId="16" xfId="131" applyNumberFormat="1" applyFont="1" applyFill="1" applyBorder="1" applyAlignment="1" applyProtection="1">
      <alignment horizontal="left" vertical="center"/>
      <protection/>
    </xf>
    <xf numFmtId="176" fontId="43" fillId="0" borderId="13" xfId="0" applyNumberFormat="1" applyFont="1" applyFill="1" applyBorder="1" applyAlignment="1">
      <alignment horizontal="right" vertical="center"/>
    </xf>
    <xf numFmtId="179" fontId="44" fillId="0" borderId="13" xfId="0" applyNumberFormat="1" applyFont="1" applyFill="1" applyBorder="1" applyAlignment="1">
      <alignment horizontal="right" vertical="center" wrapText="1"/>
    </xf>
    <xf numFmtId="178" fontId="43" fillId="0" borderId="13" xfId="0" applyNumberFormat="1" applyFont="1" applyFill="1" applyBorder="1" applyAlignment="1">
      <alignment horizontal="right" vertical="center"/>
    </xf>
    <xf numFmtId="178" fontId="44" fillId="0" borderId="13" xfId="0" applyNumberFormat="1" applyFont="1" applyFill="1" applyBorder="1" applyAlignment="1">
      <alignment horizontal="right" vertical="center"/>
    </xf>
    <xf numFmtId="176" fontId="44" fillId="0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Fill="1" applyBorder="1" applyAlignment="1">
      <alignment horizontal="right" vertical="center"/>
    </xf>
    <xf numFmtId="0" fontId="44" fillId="0" borderId="13" xfId="0" applyNumberFormat="1" applyFont="1" applyFill="1" applyBorder="1" applyAlignment="1">
      <alignment horizontal="right" vertical="center" wrapText="1"/>
    </xf>
    <xf numFmtId="182" fontId="3" fillId="0" borderId="13" xfId="0" applyNumberFormat="1" applyFont="1" applyBorder="1" applyAlignment="1">
      <alignment vertical="center" wrapText="1"/>
    </xf>
    <xf numFmtId="179" fontId="3" fillId="0" borderId="22" xfId="0" applyNumberFormat="1" applyFont="1" applyBorder="1" applyAlignment="1">
      <alignment vertical="center" wrapText="1"/>
    </xf>
    <xf numFmtId="182" fontId="3" fillId="0" borderId="14" xfId="0" applyNumberFormat="1" applyFont="1" applyBorder="1" applyAlignment="1">
      <alignment vertical="center" wrapText="1"/>
    </xf>
    <xf numFmtId="179" fontId="3" fillId="0" borderId="25" xfId="0" applyNumberFormat="1" applyFont="1" applyBorder="1" applyAlignment="1">
      <alignment vertical="center" wrapText="1"/>
    </xf>
    <xf numFmtId="0" fontId="3" fillId="25" borderId="13" xfId="150" applyNumberFormat="1" applyFont="1" applyFill="1" applyBorder="1" applyAlignment="1" applyProtection="1">
      <alignment vertical="center"/>
      <protection/>
    </xf>
    <xf numFmtId="0" fontId="4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25" borderId="13" xfId="151" applyNumberFormat="1" applyFont="1" applyFill="1" applyBorder="1" applyAlignment="1" applyProtection="1">
      <alignment vertical="center"/>
      <protection/>
    </xf>
    <xf numFmtId="0" fontId="3" fillId="25" borderId="13" xfId="152" applyNumberFormat="1" applyFont="1" applyFill="1" applyBorder="1" applyAlignment="1" applyProtection="1">
      <alignment vertical="center"/>
      <protection/>
    </xf>
    <xf numFmtId="0" fontId="43" fillId="0" borderId="13" xfId="0" applyNumberFormat="1" applyFont="1" applyFill="1" applyBorder="1" applyAlignment="1" applyProtection="1">
      <alignment horizontal="left" vertical="center"/>
      <protection/>
    </xf>
    <xf numFmtId="0" fontId="8" fillId="25" borderId="13" xfId="153" applyNumberFormat="1" applyFont="1" applyFill="1" applyBorder="1" applyAlignment="1" applyProtection="1">
      <alignment vertical="center"/>
      <protection/>
    </xf>
    <xf numFmtId="0" fontId="3" fillId="25" borderId="13" xfId="153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8" xfId="0" applyNumberFormat="1" applyFont="1" applyFill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20" xfId="0" applyNumberFormat="1" applyFont="1" applyFill="1" applyBorder="1" applyAlignment="1" applyProtection="1">
      <alignment horizontal="center" vertical="center"/>
      <protection/>
    </xf>
    <xf numFmtId="182" fontId="8" fillId="0" borderId="21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0" fontId="41" fillId="0" borderId="13" xfId="131" applyFont="1" applyFill="1" applyBorder="1" applyAlignment="1">
      <alignment horizontal="center" vertical="center" wrapText="1"/>
      <protection/>
    </xf>
    <xf numFmtId="179" fontId="41" fillId="0" borderId="13" xfId="131" applyNumberFormat="1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/>
    </xf>
    <xf numFmtId="178" fontId="41" fillId="0" borderId="13" xfId="131" applyNumberFormat="1" applyFont="1" applyFill="1" applyBorder="1" applyAlignment="1">
      <alignment horizontal="center" vertical="center" wrapText="1"/>
      <protection/>
    </xf>
    <xf numFmtId="176" fontId="41" fillId="0" borderId="13" xfId="131" applyNumberFormat="1" applyFont="1" applyFill="1" applyBorder="1" applyAlignment="1">
      <alignment horizontal="center" vertical="center" wrapText="1"/>
      <protection/>
    </xf>
    <xf numFmtId="3" fontId="35" fillId="0" borderId="0" xfId="154" applyNumberFormat="1" applyFont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1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 6" xfId="150"/>
    <cellStyle name="常规 7" xfId="151"/>
    <cellStyle name="常规 8" xfId="152"/>
    <cellStyle name="常规 9" xfId="153"/>
    <cellStyle name="常规_2016年县乡财政平衡" xfId="154"/>
    <cellStyle name="Hyperlink" xfId="155"/>
    <cellStyle name="好" xfId="156"/>
    <cellStyle name="好 2" xfId="157"/>
    <cellStyle name="好 2 10" xfId="158"/>
    <cellStyle name="好 2 11" xfId="159"/>
    <cellStyle name="好 2 12" xfId="160"/>
    <cellStyle name="好 2 2" xfId="161"/>
    <cellStyle name="好 2 3" xfId="162"/>
    <cellStyle name="好 2 4" xfId="163"/>
    <cellStyle name="好 2 5" xfId="164"/>
    <cellStyle name="好 2 6" xfId="165"/>
    <cellStyle name="好 2 7" xfId="166"/>
    <cellStyle name="好 2 8" xfId="167"/>
    <cellStyle name="好 2 9" xfId="168"/>
    <cellStyle name="好 3" xfId="169"/>
    <cellStyle name="汇总" xfId="170"/>
    <cellStyle name="汇总 2" xfId="171"/>
    <cellStyle name="汇总 2 10" xfId="172"/>
    <cellStyle name="汇总 2 11" xfId="173"/>
    <cellStyle name="汇总 2 12" xfId="174"/>
    <cellStyle name="汇总 2 2" xfId="175"/>
    <cellStyle name="汇总 2 3" xfId="176"/>
    <cellStyle name="汇总 2 4" xfId="177"/>
    <cellStyle name="汇总 2 5" xfId="178"/>
    <cellStyle name="汇总 2 6" xfId="179"/>
    <cellStyle name="汇总 2 7" xfId="180"/>
    <cellStyle name="汇总 2 8" xfId="181"/>
    <cellStyle name="汇总 2 9" xfId="182"/>
    <cellStyle name="Currency" xfId="183"/>
    <cellStyle name="Currency [0]" xfId="184"/>
    <cellStyle name="计算" xfId="185"/>
    <cellStyle name="计算 2" xfId="186"/>
    <cellStyle name="计算 2 10" xfId="187"/>
    <cellStyle name="计算 2 11" xfId="188"/>
    <cellStyle name="计算 2 12" xfId="189"/>
    <cellStyle name="计算 2 2" xfId="190"/>
    <cellStyle name="计算 2 3" xfId="191"/>
    <cellStyle name="计算 2 4" xfId="192"/>
    <cellStyle name="计算 2 5" xfId="193"/>
    <cellStyle name="计算 2 6" xfId="194"/>
    <cellStyle name="计算 2 7" xfId="195"/>
    <cellStyle name="计算 2 8" xfId="196"/>
    <cellStyle name="计算 2 9" xfId="197"/>
    <cellStyle name="计算 3" xfId="198"/>
    <cellStyle name="检查单元格" xfId="199"/>
    <cellStyle name="检查单元格 2" xfId="200"/>
    <cellStyle name="检查单元格 2 10" xfId="201"/>
    <cellStyle name="检查单元格 2 11" xfId="202"/>
    <cellStyle name="检查单元格 2 12" xfId="203"/>
    <cellStyle name="检查单元格 2 2" xfId="204"/>
    <cellStyle name="检查单元格 2 3" xfId="205"/>
    <cellStyle name="检查单元格 2 4" xfId="206"/>
    <cellStyle name="检查单元格 2 5" xfId="207"/>
    <cellStyle name="检查单元格 2 6" xfId="208"/>
    <cellStyle name="检查单元格 2 7" xfId="209"/>
    <cellStyle name="检查单元格 2 8" xfId="210"/>
    <cellStyle name="检查单元格 2 9" xfId="211"/>
    <cellStyle name="检查单元格 3" xfId="212"/>
    <cellStyle name="解释性文本" xfId="213"/>
    <cellStyle name="解释性文本 2" xfId="214"/>
    <cellStyle name="解释性文本 2 10" xfId="215"/>
    <cellStyle name="解释性文本 2 11" xfId="216"/>
    <cellStyle name="解释性文本 2 12" xfId="217"/>
    <cellStyle name="解释性文本 2 2" xfId="218"/>
    <cellStyle name="解释性文本 2 3" xfId="219"/>
    <cellStyle name="解释性文本 2 4" xfId="220"/>
    <cellStyle name="解释性文本 2 5" xfId="221"/>
    <cellStyle name="解释性文本 2 6" xfId="222"/>
    <cellStyle name="解释性文本 2 7" xfId="223"/>
    <cellStyle name="解释性文本 2 8" xfId="224"/>
    <cellStyle name="解释性文本 2 9" xfId="225"/>
    <cellStyle name="警告文本" xfId="226"/>
    <cellStyle name="警告文本 2" xfId="227"/>
    <cellStyle name="警告文本 2 10" xfId="228"/>
    <cellStyle name="警告文本 2 11" xfId="229"/>
    <cellStyle name="警告文本 2 12" xfId="230"/>
    <cellStyle name="警告文本 2 2" xfId="231"/>
    <cellStyle name="警告文本 2 3" xfId="232"/>
    <cellStyle name="警告文本 2 4" xfId="233"/>
    <cellStyle name="警告文本 2 5" xfId="234"/>
    <cellStyle name="警告文本 2 6" xfId="235"/>
    <cellStyle name="警告文本 2 7" xfId="236"/>
    <cellStyle name="警告文本 2 8" xfId="237"/>
    <cellStyle name="警告文本 2 9" xfId="238"/>
    <cellStyle name="链接单元格" xfId="239"/>
    <cellStyle name="链接单元格 2" xfId="240"/>
    <cellStyle name="链接单元格 2 10" xfId="241"/>
    <cellStyle name="链接单元格 2 11" xfId="242"/>
    <cellStyle name="链接单元格 2 12" xfId="243"/>
    <cellStyle name="链接单元格 2 2" xfId="244"/>
    <cellStyle name="链接单元格 2 3" xfId="245"/>
    <cellStyle name="链接单元格 2 4" xfId="246"/>
    <cellStyle name="链接单元格 2 5" xfId="247"/>
    <cellStyle name="链接单元格 2 6" xfId="248"/>
    <cellStyle name="链接单元格 2 7" xfId="249"/>
    <cellStyle name="链接单元格 2 8" xfId="250"/>
    <cellStyle name="链接单元格 2 9" xfId="251"/>
    <cellStyle name="Comma" xfId="252"/>
    <cellStyle name="千位分隔 2" xfId="253"/>
    <cellStyle name="千位分隔 2 2" xfId="254"/>
    <cellStyle name="千位分隔 2 3" xfId="255"/>
    <cellStyle name="千位分隔 2 4" xfId="256"/>
    <cellStyle name="Comma [0]" xfId="257"/>
    <cellStyle name="强调文字颜色 1" xfId="258"/>
    <cellStyle name="强调文字颜色 1 2" xfId="259"/>
    <cellStyle name="强调文字颜色 2" xfId="260"/>
    <cellStyle name="强调文字颜色 2 2" xfId="261"/>
    <cellStyle name="强调文字颜色 3" xfId="262"/>
    <cellStyle name="强调文字颜色 3 2" xfId="263"/>
    <cellStyle name="强调文字颜色 4" xfId="264"/>
    <cellStyle name="强调文字颜色 4 2" xfId="265"/>
    <cellStyle name="强调文字颜色 5" xfId="266"/>
    <cellStyle name="强调文字颜色 5 2" xfId="267"/>
    <cellStyle name="强调文字颜色 6" xfId="268"/>
    <cellStyle name="强调文字颜色 6 2" xfId="269"/>
    <cellStyle name="适中" xfId="270"/>
    <cellStyle name="适中 2" xfId="271"/>
    <cellStyle name="适中 2 10" xfId="272"/>
    <cellStyle name="适中 2 11" xfId="273"/>
    <cellStyle name="适中 2 12" xfId="274"/>
    <cellStyle name="适中 2 2" xfId="275"/>
    <cellStyle name="适中 2 3" xfId="276"/>
    <cellStyle name="适中 2 4" xfId="277"/>
    <cellStyle name="适中 2 5" xfId="278"/>
    <cellStyle name="适中 2 6" xfId="279"/>
    <cellStyle name="适中 2 7" xfId="280"/>
    <cellStyle name="适中 2 8" xfId="281"/>
    <cellStyle name="适中 2 9" xfId="282"/>
    <cellStyle name="适中 3" xfId="283"/>
    <cellStyle name="输出" xfId="284"/>
    <cellStyle name="输出 2" xfId="285"/>
    <cellStyle name="输出 2 10" xfId="286"/>
    <cellStyle name="输出 2 11" xfId="287"/>
    <cellStyle name="输出 2 12" xfId="288"/>
    <cellStyle name="输出 2 2" xfId="289"/>
    <cellStyle name="输出 2 3" xfId="290"/>
    <cellStyle name="输出 2 4" xfId="291"/>
    <cellStyle name="输出 2 5" xfId="292"/>
    <cellStyle name="输出 2 6" xfId="293"/>
    <cellStyle name="输出 2 7" xfId="294"/>
    <cellStyle name="输出 2 8" xfId="295"/>
    <cellStyle name="输出 2 9" xfId="296"/>
    <cellStyle name="输出 3" xfId="297"/>
    <cellStyle name="输入" xfId="298"/>
    <cellStyle name="输入 2" xfId="299"/>
    <cellStyle name="输入 2 10" xfId="300"/>
    <cellStyle name="输入 2 11" xfId="301"/>
    <cellStyle name="输入 2 12" xfId="302"/>
    <cellStyle name="输入 2 2" xfId="303"/>
    <cellStyle name="输入 2 3" xfId="304"/>
    <cellStyle name="输入 2 4" xfId="305"/>
    <cellStyle name="输入 2 5" xfId="306"/>
    <cellStyle name="输入 2 6" xfId="307"/>
    <cellStyle name="输入 2 7" xfId="308"/>
    <cellStyle name="输入 2 8" xfId="309"/>
    <cellStyle name="输入 2 9" xfId="310"/>
    <cellStyle name="输入 3" xfId="311"/>
    <cellStyle name="样式 1" xfId="312"/>
    <cellStyle name="Followed Hyperlink" xfId="313"/>
    <cellStyle name="注释" xfId="314"/>
    <cellStyle name="注释 2" xfId="315"/>
    <cellStyle name="注释 2 10" xfId="316"/>
    <cellStyle name="注释 2 11" xfId="317"/>
    <cellStyle name="注释 2 12" xfId="318"/>
    <cellStyle name="注释 2 2" xfId="319"/>
    <cellStyle name="注释 2 3" xfId="320"/>
    <cellStyle name="注释 2 4" xfId="321"/>
    <cellStyle name="注释 2 5" xfId="322"/>
    <cellStyle name="注释 2 6" xfId="323"/>
    <cellStyle name="注释 2 7" xfId="324"/>
    <cellStyle name="注释 2 8" xfId="325"/>
    <cellStyle name="注释 2 9" xfId="326"/>
    <cellStyle name="注释 3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104.875" style="13" customWidth="1"/>
    <col min="2" max="16384" width="9.00390625" style="13" customWidth="1"/>
  </cols>
  <sheetData>
    <row r="1" ht="63.75" customHeight="1"/>
    <row r="2" s="11" customFormat="1" ht="40.5" customHeight="1">
      <c r="A2" s="14" t="s">
        <v>97</v>
      </c>
    </row>
    <row r="3" ht="15" customHeight="1"/>
    <row r="4" s="12" customFormat="1" ht="39.75" customHeight="1">
      <c r="A4" s="12" t="s">
        <v>110</v>
      </c>
    </row>
    <row r="5" s="12" customFormat="1" ht="39.75" customHeight="1">
      <c r="A5" s="12" t="s">
        <v>111</v>
      </c>
    </row>
    <row r="6" s="12" customFormat="1" ht="39.75" customHeight="1">
      <c r="A6" s="12" t="s">
        <v>112</v>
      </c>
    </row>
    <row r="7" s="12" customFormat="1" ht="39.75" customHeight="1">
      <c r="A7" s="12" t="s">
        <v>113</v>
      </c>
    </row>
    <row r="8" s="12" customFormat="1" ht="39.75" customHeight="1"/>
    <row r="9" ht="30" customHeight="1"/>
    <row r="10" ht="30" customHeight="1"/>
    <row r="11" ht="30" customHeight="1"/>
    <row r="12" ht="30" customHeight="1"/>
    <row r="13" ht="30" customHeight="1"/>
  </sheetData>
  <sheetProtection/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5"/>
  <sheetViews>
    <sheetView showZeros="0" zoomScalePageLayoutView="0" workbookViewId="0" topLeftCell="A1">
      <selection activeCell="A2" sqref="A2:E2"/>
    </sheetView>
  </sheetViews>
  <sheetFormatPr defaultColWidth="9.00390625" defaultRowHeight="14.25"/>
  <cols>
    <col min="1" max="1" width="35.00390625" style="0" customWidth="1"/>
    <col min="2" max="4" width="15.375" style="0" customWidth="1"/>
    <col min="5" max="5" width="14.50390625" style="0" customWidth="1"/>
  </cols>
  <sheetData>
    <row r="1" ht="25.5" customHeight="1">
      <c r="A1" s="2"/>
    </row>
    <row r="2" spans="1:201" s="16" customFormat="1" ht="32.25" customHeight="1">
      <c r="A2" s="107" t="s">
        <v>114</v>
      </c>
      <c r="B2" s="107"/>
      <c r="C2" s="107"/>
      <c r="D2" s="107"/>
      <c r="E2" s="10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</row>
    <row r="3" spans="1:201" s="20" customFormat="1" ht="21.75" customHeight="1" thickBot="1">
      <c r="A3" s="17"/>
      <c r="B3" s="17"/>
      <c r="C3" s="17"/>
      <c r="D3" s="17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</row>
    <row r="4" spans="1:201" s="22" customFormat="1" ht="30" customHeight="1">
      <c r="A4" s="108" t="s">
        <v>65</v>
      </c>
      <c r="B4" s="110" t="s">
        <v>101</v>
      </c>
      <c r="C4" s="112" t="s">
        <v>98</v>
      </c>
      <c r="D4" s="114" t="s">
        <v>102</v>
      </c>
      <c r="E4" s="11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</row>
    <row r="5" spans="1:201" s="22" customFormat="1" ht="30" customHeight="1">
      <c r="A5" s="109"/>
      <c r="B5" s="111"/>
      <c r="C5" s="113"/>
      <c r="D5" s="23" t="s">
        <v>66</v>
      </c>
      <c r="E5" s="24" t="s">
        <v>67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</row>
    <row r="6" spans="1:5" s="27" customFormat="1" ht="30" customHeight="1">
      <c r="A6" s="25" t="s">
        <v>74</v>
      </c>
      <c r="B6" s="26">
        <f>SUM(B7:B11)</f>
        <v>7732</v>
      </c>
      <c r="C6" s="26">
        <f>SUM(C7:C11)</f>
        <v>8042</v>
      </c>
      <c r="D6" s="96">
        <f>C6-B6</f>
        <v>310</v>
      </c>
      <c r="E6" s="97">
        <f>D6/B6*100</f>
        <v>4.009311950336265</v>
      </c>
    </row>
    <row r="7" spans="1:5" ht="30" customHeight="1">
      <c r="A7" s="28" t="s">
        <v>68</v>
      </c>
      <c r="B7" s="29">
        <v>6972</v>
      </c>
      <c r="C7" s="29">
        <v>5944</v>
      </c>
      <c r="D7" s="96">
        <f aca="true" t="shared" si="0" ref="D7:D15">C7-B7</f>
        <v>-1028</v>
      </c>
      <c r="E7" s="97">
        <f aca="true" t="shared" si="1" ref="E7:E15">D7/B7*100</f>
        <v>-14.74469305794607</v>
      </c>
    </row>
    <row r="8" spans="1:5" ht="30" customHeight="1">
      <c r="A8" s="28" t="s">
        <v>72</v>
      </c>
      <c r="B8" s="29">
        <v>363</v>
      </c>
      <c r="C8" s="29">
        <v>314</v>
      </c>
      <c r="D8" s="96">
        <f t="shared" si="0"/>
        <v>-49</v>
      </c>
      <c r="E8" s="97">
        <f t="shared" si="1"/>
        <v>-13.498622589531681</v>
      </c>
    </row>
    <row r="9" spans="1:5" ht="30" customHeight="1">
      <c r="A9" s="28" t="s">
        <v>69</v>
      </c>
      <c r="B9" s="30">
        <v>27</v>
      </c>
      <c r="C9" s="30">
        <v>16</v>
      </c>
      <c r="D9" s="96">
        <f t="shared" si="0"/>
        <v>-11</v>
      </c>
      <c r="E9" s="97">
        <f t="shared" si="1"/>
        <v>-40.74074074074074</v>
      </c>
    </row>
    <row r="10" spans="1:5" ht="30" customHeight="1">
      <c r="A10" s="28" t="s">
        <v>70</v>
      </c>
      <c r="B10" s="30">
        <v>267</v>
      </c>
      <c r="C10" s="30">
        <v>1664</v>
      </c>
      <c r="D10" s="96">
        <f t="shared" si="0"/>
        <v>1397</v>
      </c>
      <c r="E10" s="97">
        <f t="shared" si="1"/>
        <v>523.2209737827716</v>
      </c>
    </row>
    <row r="11" spans="1:5" ht="30" customHeight="1">
      <c r="A11" s="28" t="s">
        <v>71</v>
      </c>
      <c r="B11" s="31">
        <v>103</v>
      </c>
      <c r="C11" s="31">
        <v>104</v>
      </c>
      <c r="D11" s="96">
        <f t="shared" si="0"/>
        <v>1</v>
      </c>
      <c r="E11" s="97">
        <f t="shared" si="1"/>
        <v>0.9708737864077669</v>
      </c>
    </row>
    <row r="12" spans="1:5" ht="30" customHeight="1">
      <c r="A12" s="34" t="s">
        <v>73</v>
      </c>
      <c r="B12" s="33">
        <v>2856</v>
      </c>
      <c r="C12" s="33">
        <v>1006</v>
      </c>
      <c r="D12" s="96">
        <f t="shared" si="0"/>
        <v>-1850</v>
      </c>
      <c r="E12" s="97">
        <f t="shared" si="1"/>
        <v>-64.77591036414566</v>
      </c>
    </row>
    <row r="13" spans="1:5" ht="30" customHeight="1">
      <c r="A13" s="88" t="s">
        <v>95</v>
      </c>
      <c r="B13" s="33"/>
      <c r="C13" s="33"/>
      <c r="D13" s="96">
        <f t="shared" si="0"/>
        <v>0</v>
      </c>
      <c r="E13" s="97"/>
    </row>
    <row r="14" spans="1:5" ht="30" customHeight="1">
      <c r="A14" s="88" t="s">
        <v>96</v>
      </c>
      <c r="B14" s="33">
        <v>7374</v>
      </c>
      <c r="C14" s="33"/>
      <c r="D14" s="96">
        <f t="shared" si="0"/>
        <v>-7374</v>
      </c>
      <c r="E14" s="97">
        <f t="shared" si="1"/>
        <v>-100</v>
      </c>
    </row>
    <row r="15" spans="1:5" ht="30" customHeight="1" thickBot="1">
      <c r="A15" s="35" t="s">
        <v>75</v>
      </c>
      <c r="B15" s="32">
        <f>B6+B12+B13+B14</f>
        <v>17962</v>
      </c>
      <c r="C15" s="32">
        <f>C6+C12</f>
        <v>9048</v>
      </c>
      <c r="D15" s="98">
        <f t="shared" si="0"/>
        <v>-8914</v>
      </c>
      <c r="E15" s="99">
        <f t="shared" si="1"/>
        <v>-49.626990312882754</v>
      </c>
    </row>
  </sheetData>
  <sheetProtection/>
  <mergeCells count="5">
    <mergeCell ref="A2:E2"/>
    <mergeCell ref="A4:A5"/>
    <mergeCell ref="B4:B5"/>
    <mergeCell ref="C4:C5"/>
    <mergeCell ref="D4:E4"/>
  </mergeCells>
  <printOptions horizontalCentered="1"/>
  <pageMargins left="0.55" right="0.55" top="0.79" bottom="0.98" header="0.51" footer="0.51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Zeros="0" zoomScaleSheetLayoutView="100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E1"/>
    </sheetView>
  </sheetViews>
  <sheetFormatPr defaultColWidth="9.00390625" defaultRowHeight="21.75" customHeight="1"/>
  <cols>
    <col min="1" max="1" width="52.50390625" style="3" customWidth="1"/>
    <col min="2" max="2" width="15.625" style="4" customWidth="1"/>
    <col min="3" max="3" width="15.625" style="5" customWidth="1"/>
    <col min="4" max="4" width="15.625" style="6" customWidth="1"/>
    <col min="5" max="5" width="15.625" style="7" customWidth="1"/>
    <col min="6" max="254" width="9.00390625" style="8" customWidth="1"/>
  </cols>
  <sheetData>
    <row r="1" spans="1:5" ht="31.5" customHeight="1">
      <c r="A1" s="116" t="s">
        <v>115</v>
      </c>
      <c r="B1" s="116"/>
      <c r="C1" s="117"/>
      <c r="D1" s="116"/>
      <c r="E1" s="118"/>
    </row>
    <row r="2" spans="1:5" ht="21.75" customHeight="1">
      <c r="A2" s="36"/>
      <c r="B2" s="37"/>
      <c r="C2" s="38"/>
      <c r="D2" s="39"/>
      <c r="E2" s="40" t="s">
        <v>3</v>
      </c>
    </row>
    <row r="3" spans="1:254" s="1" customFormat="1" ht="43.5" customHeight="1">
      <c r="A3" s="121" t="s">
        <v>4</v>
      </c>
      <c r="B3" s="122" t="s">
        <v>98</v>
      </c>
      <c r="C3" s="123" t="s">
        <v>99</v>
      </c>
      <c r="D3" s="119" t="s">
        <v>100</v>
      </c>
      <c r="E3" s="120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1" customFormat="1" ht="31.5" customHeight="1">
      <c r="A4" s="121"/>
      <c r="B4" s="122"/>
      <c r="C4" s="123"/>
      <c r="D4" s="41" t="s">
        <v>1</v>
      </c>
      <c r="E4" s="42" t="s">
        <v>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1" customFormat="1" ht="19.5" customHeight="1">
      <c r="A5" s="46" t="s">
        <v>5</v>
      </c>
      <c r="B5" s="89">
        <f>B6+B8+B13+B20+B23+B47+B54+B67+B72</f>
        <v>9047</v>
      </c>
      <c r="C5" s="89">
        <f>C6+C8+C13+C20+C23+C47+C54+C67+C72</f>
        <v>10588</v>
      </c>
      <c r="D5" s="95">
        <f>B5-C5</f>
        <v>-1541</v>
      </c>
      <c r="E5" s="90">
        <f>D5/C5*100</f>
        <v>-14.55421231582924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2" customFormat="1" ht="19.5" customHeight="1">
      <c r="A6" s="43" t="s">
        <v>6</v>
      </c>
      <c r="B6" s="91"/>
      <c r="C6" s="89"/>
      <c r="D6" s="95">
        <f aca="true" t="shared" si="0" ref="D6:D69">B6-C6</f>
        <v>0</v>
      </c>
      <c r="E6" s="9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1:254" s="2" customFormat="1" ht="19.5" customHeight="1">
      <c r="A7" s="43" t="s">
        <v>7</v>
      </c>
      <c r="B7" s="91"/>
      <c r="C7" s="89"/>
      <c r="D7" s="95">
        <f t="shared" si="0"/>
        <v>0</v>
      </c>
      <c r="E7" s="9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1:254" s="2" customFormat="1" ht="19.5" customHeight="1">
      <c r="A8" s="101" t="s">
        <v>104</v>
      </c>
      <c r="B8" s="92"/>
      <c r="C8" s="93">
        <f>C9+C11</f>
        <v>256</v>
      </c>
      <c r="D8" s="95">
        <f t="shared" si="0"/>
        <v>-256</v>
      </c>
      <c r="E8" s="90">
        <f aca="true" t="shared" si="1" ref="E8:E69">D8/C8*100</f>
        <v>-100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254" s="2" customFormat="1" ht="19.5" customHeight="1">
      <c r="A9" s="43" t="s">
        <v>8</v>
      </c>
      <c r="B9" s="92"/>
      <c r="C9" s="93">
        <f>C10</f>
        <v>22</v>
      </c>
      <c r="D9" s="95">
        <f t="shared" si="0"/>
        <v>-22</v>
      </c>
      <c r="E9" s="90">
        <f t="shared" si="1"/>
        <v>-100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1:254" s="2" customFormat="1" ht="19.5" customHeight="1">
      <c r="A10" s="100" t="s">
        <v>103</v>
      </c>
      <c r="B10" s="92"/>
      <c r="C10" s="93">
        <v>22</v>
      </c>
      <c r="D10" s="95">
        <f t="shared" si="0"/>
        <v>-22</v>
      </c>
      <c r="E10" s="90">
        <f t="shared" si="1"/>
        <v>-100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1:254" s="2" customFormat="1" ht="19.5" customHeight="1">
      <c r="A11" s="102" t="s">
        <v>105</v>
      </c>
      <c r="B11" s="92"/>
      <c r="C11" s="93">
        <f>C12</f>
        <v>234</v>
      </c>
      <c r="D11" s="95">
        <f t="shared" si="0"/>
        <v>-234</v>
      </c>
      <c r="E11" s="90">
        <f t="shared" si="1"/>
        <v>-100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254" s="2" customFormat="1" ht="19.5" customHeight="1">
      <c r="A12" s="103" t="s">
        <v>106</v>
      </c>
      <c r="B12" s="92"/>
      <c r="C12" s="93">
        <v>234</v>
      </c>
      <c r="D12" s="95">
        <f t="shared" si="0"/>
        <v>-234</v>
      </c>
      <c r="E12" s="90">
        <f t="shared" si="1"/>
        <v>-100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</row>
    <row r="13" spans="1:254" s="2" customFormat="1" ht="19.5" customHeight="1">
      <c r="A13" s="43" t="s">
        <v>9</v>
      </c>
      <c r="B13" s="93">
        <f>B14+B17</f>
        <v>1002</v>
      </c>
      <c r="C13" s="93">
        <f>C14+C17</f>
        <v>1915</v>
      </c>
      <c r="D13" s="95">
        <f t="shared" si="0"/>
        <v>-913</v>
      </c>
      <c r="E13" s="90">
        <f t="shared" si="1"/>
        <v>-47.67624020887729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</row>
    <row r="14" spans="1:254" s="2" customFormat="1" ht="19.5" customHeight="1">
      <c r="A14" s="43" t="s">
        <v>10</v>
      </c>
      <c r="B14" s="89">
        <f>B15+B16</f>
        <v>1002</v>
      </c>
      <c r="C14" s="89">
        <f>C15+C16</f>
        <v>1601</v>
      </c>
      <c r="D14" s="95">
        <f t="shared" si="0"/>
        <v>-599</v>
      </c>
      <c r="E14" s="90">
        <f t="shared" si="1"/>
        <v>-37.41411617738913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</row>
    <row r="15" spans="1:254" s="2" customFormat="1" ht="19.5" customHeight="1">
      <c r="A15" s="43" t="s">
        <v>11</v>
      </c>
      <c r="B15" s="89">
        <v>1002</v>
      </c>
      <c r="C15" s="89">
        <v>1002</v>
      </c>
      <c r="D15" s="95">
        <f t="shared" si="0"/>
        <v>0</v>
      </c>
      <c r="E15" s="90">
        <f t="shared" si="1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</row>
    <row r="16" spans="1:254" s="2" customFormat="1" ht="19.5" customHeight="1">
      <c r="A16" s="43" t="s">
        <v>12</v>
      </c>
      <c r="B16" s="89"/>
      <c r="C16" s="89">
        <v>599</v>
      </c>
      <c r="D16" s="95">
        <f t="shared" si="0"/>
        <v>-599</v>
      </c>
      <c r="E16" s="90">
        <f t="shared" si="1"/>
        <v>-100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</row>
    <row r="17" spans="1:254" s="2" customFormat="1" ht="19.5" customHeight="1">
      <c r="A17" s="104" t="s">
        <v>107</v>
      </c>
      <c r="B17" s="91"/>
      <c r="C17" s="89">
        <f>C18+C19</f>
        <v>314</v>
      </c>
      <c r="D17" s="95">
        <f t="shared" si="0"/>
        <v>-314</v>
      </c>
      <c r="E17" s="90">
        <f t="shared" si="1"/>
        <v>-100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s="2" customFormat="1" ht="19.5" customHeight="1">
      <c r="A18" s="43" t="s">
        <v>11</v>
      </c>
      <c r="B18" s="91"/>
      <c r="C18" s="89"/>
      <c r="D18" s="95">
        <f t="shared" si="0"/>
        <v>0</v>
      </c>
      <c r="E18" s="9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s="2" customFormat="1" ht="19.5" customHeight="1">
      <c r="A19" s="43" t="s">
        <v>12</v>
      </c>
      <c r="B19" s="91"/>
      <c r="C19" s="89">
        <v>314</v>
      </c>
      <c r="D19" s="95">
        <f t="shared" si="0"/>
        <v>-314</v>
      </c>
      <c r="E19" s="90">
        <f t="shared" si="1"/>
        <v>-100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s="2" customFormat="1" ht="19.5" customHeight="1">
      <c r="A20" s="43" t="s">
        <v>13</v>
      </c>
      <c r="B20" s="91"/>
      <c r="C20" s="89"/>
      <c r="D20" s="95">
        <f t="shared" si="0"/>
        <v>0</v>
      </c>
      <c r="E20" s="9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s="2" customFormat="1" ht="19.5" customHeight="1">
      <c r="A21" s="43" t="s">
        <v>14</v>
      </c>
      <c r="B21" s="91"/>
      <c r="C21" s="89"/>
      <c r="D21" s="95">
        <f t="shared" si="0"/>
        <v>0</v>
      </c>
      <c r="E21" s="9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2" customFormat="1" ht="19.5" customHeight="1">
      <c r="A22" s="43" t="s">
        <v>15</v>
      </c>
      <c r="B22" s="91"/>
      <c r="C22" s="89"/>
      <c r="D22" s="95">
        <f t="shared" si="0"/>
        <v>0</v>
      </c>
      <c r="E22" s="9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2" customFormat="1" ht="19.5" customHeight="1">
      <c r="A23" s="43" t="s">
        <v>16</v>
      </c>
      <c r="B23" s="93">
        <f>SUM(B24,B32,B36,B38:B40,B44)</f>
        <v>7040</v>
      </c>
      <c r="C23" s="89">
        <f>SUM(C24,C32,C36,C38:C40,C44)</f>
        <v>6693</v>
      </c>
      <c r="D23" s="95">
        <f t="shared" si="0"/>
        <v>347</v>
      </c>
      <c r="E23" s="90">
        <f t="shared" si="1"/>
        <v>5.18452114149111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2" customFormat="1" ht="19.5" customHeight="1">
      <c r="A24" s="43" t="s">
        <v>17</v>
      </c>
      <c r="B24" s="89">
        <f>SUM(B25:B31)</f>
        <v>4942</v>
      </c>
      <c r="C24" s="89">
        <f>SUM(C25:C31)</f>
        <v>5933</v>
      </c>
      <c r="D24" s="95">
        <f t="shared" si="0"/>
        <v>-991</v>
      </c>
      <c r="E24" s="90">
        <f t="shared" si="1"/>
        <v>-16.70318557222316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2" customFormat="1" ht="19.5" customHeight="1">
      <c r="A25" s="43" t="s">
        <v>18</v>
      </c>
      <c r="B25" s="89">
        <v>3832</v>
      </c>
      <c r="C25" s="44">
        <v>3382</v>
      </c>
      <c r="D25" s="95">
        <f t="shared" si="0"/>
        <v>450</v>
      </c>
      <c r="E25" s="90">
        <f t="shared" si="1"/>
        <v>13.305736250739209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2" customFormat="1" ht="19.5" customHeight="1">
      <c r="A26" s="43" t="s">
        <v>19</v>
      </c>
      <c r="B26" s="89"/>
      <c r="C26" s="44"/>
      <c r="D26" s="95">
        <f t="shared" si="0"/>
        <v>0</v>
      </c>
      <c r="E26" s="9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2" customFormat="1" ht="19.5" customHeight="1">
      <c r="A27" s="43" t="s">
        <v>20</v>
      </c>
      <c r="B27" s="89">
        <v>1110</v>
      </c>
      <c r="C27" s="44">
        <v>2551</v>
      </c>
      <c r="D27" s="95">
        <f t="shared" si="0"/>
        <v>-1441</v>
      </c>
      <c r="E27" s="90">
        <f t="shared" si="1"/>
        <v>-56.48765190121521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2" customFormat="1" ht="19.5" customHeight="1">
      <c r="A28" s="43" t="s">
        <v>21</v>
      </c>
      <c r="B28" s="94"/>
      <c r="C28" s="44"/>
      <c r="D28" s="95">
        <f t="shared" si="0"/>
        <v>0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2" customFormat="1" ht="19.5" customHeight="1">
      <c r="A29" s="43" t="s">
        <v>22</v>
      </c>
      <c r="B29" s="91"/>
      <c r="C29" s="89"/>
      <c r="D29" s="95">
        <f t="shared" si="0"/>
        <v>0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5" ht="21.75" customHeight="1">
      <c r="A30" s="43" t="s">
        <v>23</v>
      </c>
      <c r="B30" s="91"/>
      <c r="C30" s="89"/>
      <c r="D30" s="95">
        <f t="shared" si="0"/>
        <v>0</v>
      </c>
      <c r="E30" s="90"/>
    </row>
    <row r="31" spans="1:5" ht="21.75" customHeight="1">
      <c r="A31" s="43" t="s">
        <v>24</v>
      </c>
      <c r="B31" s="91"/>
      <c r="C31" s="89"/>
      <c r="D31" s="95">
        <f t="shared" si="0"/>
        <v>0</v>
      </c>
      <c r="E31" s="90"/>
    </row>
    <row r="32" spans="1:5" ht="21.75" customHeight="1">
      <c r="A32" s="43" t="s">
        <v>25</v>
      </c>
      <c r="B32" s="91">
        <f>SUM(B33:B35)</f>
        <v>0</v>
      </c>
      <c r="C32" s="89">
        <f>SUM(C33:C35)</f>
        <v>0</v>
      </c>
      <c r="D32" s="95">
        <f t="shared" si="0"/>
        <v>0</v>
      </c>
      <c r="E32" s="90"/>
    </row>
    <row r="33" spans="1:5" ht="21.75" customHeight="1">
      <c r="A33" s="43" t="s">
        <v>26</v>
      </c>
      <c r="B33" s="91"/>
      <c r="C33" s="44"/>
      <c r="D33" s="95">
        <f t="shared" si="0"/>
        <v>0</v>
      </c>
      <c r="E33" s="90"/>
    </row>
    <row r="34" spans="1:5" ht="21.75" customHeight="1">
      <c r="A34" s="43" t="s">
        <v>27</v>
      </c>
      <c r="B34" s="91"/>
      <c r="C34" s="44"/>
      <c r="D34" s="95">
        <f t="shared" si="0"/>
        <v>0</v>
      </c>
      <c r="E34" s="90"/>
    </row>
    <row r="35" spans="1:5" ht="21.75" customHeight="1">
      <c r="A35" s="43" t="s">
        <v>28</v>
      </c>
      <c r="B35" s="91"/>
      <c r="C35" s="89"/>
      <c r="D35" s="95">
        <f t="shared" si="0"/>
        <v>0</v>
      </c>
      <c r="E35" s="90"/>
    </row>
    <row r="36" spans="1:5" ht="21.75" customHeight="1">
      <c r="A36" s="43" t="s">
        <v>29</v>
      </c>
      <c r="B36" s="89">
        <f>SUM(B37)</f>
        <v>314</v>
      </c>
      <c r="C36" s="89">
        <f>SUM(C37)</f>
        <v>363</v>
      </c>
      <c r="D36" s="95">
        <f t="shared" si="0"/>
        <v>-49</v>
      </c>
      <c r="E36" s="90">
        <f t="shared" si="1"/>
        <v>-13.498622589531681</v>
      </c>
    </row>
    <row r="37" spans="1:5" ht="21.75" customHeight="1">
      <c r="A37" s="43" t="s">
        <v>18</v>
      </c>
      <c r="B37" s="89">
        <v>314</v>
      </c>
      <c r="C37" s="89">
        <v>363</v>
      </c>
      <c r="D37" s="95">
        <f t="shared" si="0"/>
        <v>-49</v>
      </c>
      <c r="E37" s="90">
        <f t="shared" si="1"/>
        <v>-13.498622589531681</v>
      </c>
    </row>
    <row r="38" spans="1:5" ht="21.75" customHeight="1">
      <c r="A38" s="43" t="s">
        <v>30</v>
      </c>
      <c r="B38" s="94">
        <v>16</v>
      </c>
      <c r="C38" s="89">
        <v>27</v>
      </c>
      <c r="D38" s="95">
        <f t="shared" si="0"/>
        <v>-11</v>
      </c>
      <c r="E38" s="90">
        <f t="shared" si="1"/>
        <v>-40.74074074074074</v>
      </c>
    </row>
    <row r="39" spans="1:5" ht="21.75" customHeight="1">
      <c r="A39" s="43" t="s">
        <v>31</v>
      </c>
      <c r="B39" s="91"/>
      <c r="C39" s="89"/>
      <c r="D39" s="95">
        <f t="shared" si="0"/>
        <v>0</v>
      </c>
      <c r="E39" s="90"/>
    </row>
    <row r="40" spans="1:5" ht="21.75" customHeight="1">
      <c r="A40" s="43" t="s">
        <v>32</v>
      </c>
      <c r="B40" s="89">
        <f>SUM(B41:B43)</f>
        <v>1664</v>
      </c>
      <c r="C40" s="89">
        <f>SUM(C41:C43)</f>
        <v>267</v>
      </c>
      <c r="D40" s="95">
        <f t="shared" si="0"/>
        <v>1397</v>
      </c>
      <c r="E40" s="90">
        <f t="shared" si="1"/>
        <v>523.2209737827716</v>
      </c>
    </row>
    <row r="41" spans="1:5" ht="21.75" customHeight="1">
      <c r="A41" s="45" t="s">
        <v>33</v>
      </c>
      <c r="B41" s="44">
        <v>414</v>
      </c>
      <c r="C41" s="44">
        <v>267</v>
      </c>
      <c r="D41" s="95">
        <f t="shared" si="0"/>
        <v>147</v>
      </c>
      <c r="E41" s="90">
        <f t="shared" si="1"/>
        <v>55.0561797752809</v>
      </c>
    </row>
    <row r="42" spans="1:5" ht="21.75" customHeight="1">
      <c r="A42" s="43" t="s">
        <v>27</v>
      </c>
      <c r="B42" s="44">
        <v>962</v>
      </c>
      <c r="C42" s="44"/>
      <c r="D42" s="95">
        <f t="shared" si="0"/>
        <v>962</v>
      </c>
      <c r="E42" s="90"/>
    </row>
    <row r="43" spans="1:5" ht="21.75" customHeight="1">
      <c r="A43" s="43" t="s">
        <v>34</v>
      </c>
      <c r="B43" s="89">
        <v>288</v>
      </c>
      <c r="C43" s="89"/>
      <c r="D43" s="95">
        <f t="shared" si="0"/>
        <v>288</v>
      </c>
      <c r="E43" s="90"/>
    </row>
    <row r="44" spans="1:5" ht="21.75" customHeight="1">
      <c r="A44" s="43" t="s">
        <v>35</v>
      </c>
      <c r="B44" s="89">
        <f>SUM(B45:B46)</f>
        <v>104</v>
      </c>
      <c r="C44" s="89">
        <f>SUM(C45:C46)</f>
        <v>103</v>
      </c>
      <c r="D44" s="95">
        <f t="shared" si="0"/>
        <v>1</v>
      </c>
      <c r="E44" s="90">
        <f t="shared" si="1"/>
        <v>0.9708737864077669</v>
      </c>
    </row>
    <row r="45" spans="1:5" ht="21.75" customHeight="1">
      <c r="A45" s="43" t="s">
        <v>36</v>
      </c>
      <c r="B45" s="44">
        <v>104</v>
      </c>
      <c r="C45" s="44">
        <v>103</v>
      </c>
      <c r="D45" s="95">
        <f t="shared" si="0"/>
        <v>1</v>
      </c>
      <c r="E45" s="90">
        <f t="shared" si="1"/>
        <v>0.9708737864077669</v>
      </c>
    </row>
    <row r="46" spans="1:5" ht="21.75" customHeight="1">
      <c r="A46" s="43" t="s">
        <v>37</v>
      </c>
      <c r="B46" s="94"/>
      <c r="C46" s="89"/>
      <c r="D46" s="95">
        <f t="shared" si="0"/>
        <v>0</v>
      </c>
      <c r="E46" s="90"/>
    </row>
    <row r="47" spans="1:5" ht="21.75" customHeight="1">
      <c r="A47" s="43" t="s">
        <v>38</v>
      </c>
      <c r="B47" s="91"/>
      <c r="C47" s="89">
        <f>C48+C49+C50+C51+C52</f>
        <v>0</v>
      </c>
      <c r="D47" s="95">
        <f t="shared" si="0"/>
        <v>0</v>
      </c>
      <c r="E47" s="90"/>
    </row>
    <row r="48" spans="1:5" ht="21.75" customHeight="1">
      <c r="A48" s="43" t="s">
        <v>39</v>
      </c>
      <c r="B48" s="91"/>
      <c r="C48" s="89"/>
      <c r="D48" s="95">
        <f t="shared" si="0"/>
        <v>0</v>
      </c>
      <c r="E48" s="90"/>
    </row>
    <row r="49" spans="1:5" ht="21.75" customHeight="1">
      <c r="A49" s="43" t="s">
        <v>40</v>
      </c>
      <c r="B49" s="91"/>
      <c r="C49" s="89"/>
      <c r="D49" s="95">
        <f t="shared" si="0"/>
        <v>0</v>
      </c>
      <c r="E49" s="90"/>
    </row>
    <row r="50" spans="1:5" ht="21.75" customHeight="1">
      <c r="A50" s="43" t="s">
        <v>41</v>
      </c>
      <c r="B50" s="91"/>
      <c r="C50" s="89"/>
      <c r="D50" s="95">
        <f t="shared" si="0"/>
        <v>0</v>
      </c>
      <c r="E50" s="90"/>
    </row>
    <row r="51" spans="1:5" ht="21.75" customHeight="1">
      <c r="A51" s="43" t="s">
        <v>42</v>
      </c>
      <c r="B51" s="91"/>
      <c r="C51" s="89"/>
      <c r="D51" s="95">
        <f t="shared" si="0"/>
        <v>0</v>
      </c>
      <c r="E51" s="90"/>
    </row>
    <row r="52" spans="1:5" ht="21.75" customHeight="1">
      <c r="A52" s="43" t="s">
        <v>43</v>
      </c>
      <c r="B52" s="91"/>
      <c r="C52" s="89"/>
      <c r="D52" s="95">
        <f t="shared" si="0"/>
        <v>0</v>
      </c>
      <c r="E52" s="90"/>
    </row>
    <row r="53" spans="1:5" ht="21.75" customHeight="1">
      <c r="A53" s="43" t="s">
        <v>44</v>
      </c>
      <c r="B53" s="91"/>
      <c r="C53" s="89"/>
      <c r="D53" s="95">
        <f t="shared" si="0"/>
        <v>0</v>
      </c>
      <c r="E53" s="90"/>
    </row>
    <row r="54" spans="1:5" ht="21.75" customHeight="1">
      <c r="A54" s="43" t="s">
        <v>45</v>
      </c>
      <c r="B54" s="94">
        <f>SUM(B55:B56,B61)</f>
        <v>4</v>
      </c>
      <c r="C54" s="89">
        <f>SUM(C55:C56,C61)</f>
        <v>685</v>
      </c>
      <c r="D54" s="95">
        <f t="shared" si="0"/>
        <v>-681</v>
      </c>
      <c r="E54" s="90">
        <f t="shared" si="1"/>
        <v>-99.41605839416059</v>
      </c>
    </row>
    <row r="55" spans="1:5" ht="21.75" customHeight="1">
      <c r="A55" s="43" t="s">
        <v>46</v>
      </c>
      <c r="B55" s="94"/>
      <c r="C55" s="89"/>
      <c r="D55" s="95">
        <f t="shared" si="0"/>
        <v>0</v>
      </c>
      <c r="E55" s="90"/>
    </row>
    <row r="56" spans="1:5" ht="21.75" customHeight="1">
      <c r="A56" s="43" t="s">
        <v>47</v>
      </c>
      <c r="B56" s="94">
        <f>SUM(B57:B60)</f>
        <v>0</v>
      </c>
      <c r="C56" s="89">
        <f>SUM(C57:C60)</f>
        <v>0</v>
      </c>
      <c r="D56" s="95">
        <f t="shared" si="0"/>
        <v>0</v>
      </c>
      <c r="E56" s="90"/>
    </row>
    <row r="57" spans="1:5" ht="21.75" customHeight="1">
      <c r="A57" s="45" t="s">
        <v>48</v>
      </c>
      <c r="B57" s="94"/>
      <c r="C57" s="89"/>
      <c r="D57" s="95">
        <f t="shared" si="0"/>
        <v>0</v>
      </c>
      <c r="E57" s="90"/>
    </row>
    <row r="58" spans="1:5" ht="21.75" customHeight="1">
      <c r="A58" s="45" t="s">
        <v>49</v>
      </c>
      <c r="B58" s="94"/>
      <c r="C58" s="44"/>
      <c r="D58" s="95">
        <f t="shared" si="0"/>
        <v>0</v>
      </c>
      <c r="E58" s="90"/>
    </row>
    <row r="59" spans="1:5" ht="21.75" customHeight="1">
      <c r="A59" s="43" t="s">
        <v>50</v>
      </c>
      <c r="B59" s="94"/>
      <c r="C59" s="44"/>
      <c r="D59" s="95">
        <f t="shared" si="0"/>
        <v>0</v>
      </c>
      <c r="E59" s="90"/>
    </row>
    <row r="60" spans="1:5" ht="21.75" customHeight="1">
      <c r="A60" s="43" t="s">
        <v>51</v>
      </c>
      <c r="B60" s="94"/>
      <c r="C60" s="89"/>
      <c r="D60" s="95">
        <f t="shared" si="0"/>
        <v>0</v>
      </c>
      <c r="E60" s="90"/>
    </row>
    <row r="61" spans="1:5" ht="21.75" customHeight="1">
      <c r="A61" s="43" t="s">
        <v>52</v>
      </c>
      <c r="B61" s="89">
        <f>SUM(B62:B66)</f>
        <v>4</v>
      </c>
      <c r="C61" s="89">
        <f>SUM(C62:C66)</f>
        <v>685</v>
      </c>
      <c r="D61" s="95">
        <f t="shared" si="0"/>
        <v>-681</v>
      </c>
      <c r="E61" s="90">
        <f t="shared" si="1"/>
        <v>-99.41605839416059</v>
      </c>
    </row>
    <row r="62" spans="1:5" ht="21.75" customHeight="1">
      <c r="A62" s="43" t="s">
        <v>53</v>
      </c>
      <c r="B62" s="94">
        <v>4</v>
      </c>
      <c r="C62" s="44">
        <v>525</v>
      </c>
      <c r="D62" s="95">
        <f t="shared" si="0"/>
        <v>-521</v>
      </c>
      <c r="E62" s="90">
        <f t="shared" si="1"/>
        <v>-99.23809523809524</v>
      </c>
    </row>
    <row r="63" spans="1:5" ht="21.75" customHeight="1">
      <c r="A63" s="43" t="s">
        <v>54</v>
      </c>
      <c r="B63" s="94"/>
      <c r="C63" s="44">
        <v>10</v>
      </c>
      <c r="D63" s="95">
        <f t="shared" si="0"/>
        <v>-10</v>
      </c>
      <c r="E63" s="90">
        <f t="shared" si="1"/>
        <v>-100</v>
      </c>
    </row>
    <row r="64" spans="1:5" ht="21.75" customHeight="1">
      <c r="A64" s="43" t="s">
        <v>55</v>
      </c>
      <c r="B64" s="94"/>
      <c r="C64" s="44">
        <v>25</v>
      </c>
      <c r="D64" s="95">
        <f t="shared" si="0"/>
        <v>-25</v>
      </c>
      <c r="E64" s="90">
        <f t="shared" si="1"/>
        <v>-100</v>
      </c>
    </row>
    <row r="65" spans="1:5" ht="21.75" customHeight="1">
      <c r="A65" s="43" t="s">
        <v>56</v>
      </c>
      <c r="B65" s="94"/>
      <c r="C65" s="89">
        <v>125</v>
      </c>
      <c r="D65" s="95">
        <f t="shared" si="0"/>
        <v>-125</v>
      </c>
      <c r="E65" s="90">
        <f t="shared" si="1"/>
        <v>-100</v>
      </c>
    </row>
    <row r="66" spans="1:5" ht="21.75" customHeight="1">
      <c r="A66" s="43" t="s">
        <v>57</v>
      </c>
      <c r="B66" s="94"/>
      <c r="C66" s="89"/>
      <c r="D66" s="95">
        <f t="shared" si="0"/>
        <v>0</v>
      </c>
      <c r="E66" s="90"/>
    </row>
    <row r="67" spans="1:5" ht="21.75" customHeight="1">
      <c r="A67" s="43" t="s">
        <v>58</v>
      </c>
      <c r="B67" s="94">
        <f>SUM(B68)</f>
        <v>999</v>
      </c>
      <c r="C67" s="89">
        <f>SUM(C68)</f>
        <v>1030</v>
      </c>
      <c r="D67" s="95">
        <f t="shared" si="0"/>
        <v>-31</v>
      </c>
      <c r="E67" s="90">
        <f t="shared" si="1"/>
        <v>-3.0097087378640777</v>
      </c>
    </row>
    <row r="68" spans="1:5" ht="21.75" customHeight="1">
      <c r="A68" s="43" t="s">
        <v>59</v>
      </c>
      <c r="B68" s="94">
        <f>SUM(B69)</f>
        <v>999</v>
      </c>
      <c r="C68" s="89">
        <f>SUM(C69)</f>
        <v>1030</v>
      </c>
      <c r="D68" s="95">
        <f t="shared" si="0"/>
        <v>-31</v>
      </c>
      <c r="E68" s="90">
        <f t="shared" si="1"/>
        <v>-3.0097087378640777</v>
      </c>
    </row>
    <row r="69" spans="1:5" ht="21.75" customHeight="1">
      <c r="A69" s="43" t="s">
        <v>60</v>
      </c>
      <c r="B69" s="94">
        <v>999</v>
      </c>
      <c r="C69" s="89">
        <v>1030</v>
      </c>
      <c r="D69" s="95">
        <f t="shared" si="0"/>
        <v>-31</v>
      </c>
      <c r="E69" s="90">
        <f t="shared" si="1"/>
        <v>-3.0097087378640777</v>
      </c>
    </row>
    <row r="70" spans="1:5" ht="21.75" customHeight="1">
      <c r="A70" s="43" t="s">
        <v>61</v>
      </c>
      <c r="B70" s="91"/>
      <c r="C70" s="89"/>
      <c r="D70" s="95">
        <f>B70-C70</f>
        <v>0</v>
      </c>
      <c r="E70" s="90"/>
    </row>
    <row r="71" spans="1:5" ht="21.75" customHeight="1">
      <c r="A71" s="43" t="s">
        <v>62</v>
      </c>
      <c r="B71" s="91"/>
      <c r="C71" s="89"/>
      <c r="D71" s="95">
        <f>B71-C71</f>
        <v>0</v>
      </c>
      <c r="E71" s="90"/>
    </row>
    <row r="72" spans="1:5" ht="21.75" customHeight="1">
      <c r="A72" s="43" t="s">
        <v>63</v>
      </c>
      <c r="B72" s="94">
        <f>B73</f>
        <v>2</v>
      </c>
      <c r="C72" s="94">
        <f>C73</f>
        <v>9</v>
      </c>
      <c r="D72" s="95">
        <f>B72-C72</f>
        <v>-7</v>
      </c>
      <c r="E72" s="90">
        <f>D72/C72*100</f>
        <v>-77.77777777777779</v>
      </c>
    </row>
    <row r="73" spans="1:5" ht="21.75" customHeight="1">
      <c r="A73" s="43" t="s">
        <v>64</v>
      </c>
      <c r="B73" s="94">
        <v>2</v>
      </c>
      <c r="C73" s="89">
        <v>9</v>
      </c>
      <c r="D73" s="95">
        <f>B73-C73</f>
        <v>-7</v>
      </c>
      <c r="E73" s="90">
        <f>D73/C73*100</f>
        <v>-77.77777777777779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2755905511811024" bottom="0.2362204724409449" header="0.1968503937007874" footer="0.15748031496062992"/>
  <pageSetup fitToHeight="55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31.50390625" style="58" customWidth="1"/>
    <col min="2" max="2" width="13.00390625" style="58" customWidth="1"/>
    <col min="3" max="3" width="30.50390625" style="58" customWidth="1"/>
    <col min="4" max="4" width="17.625" style="58" customWidth="1"/>
    <col min="5" max="5" width="0" style="58" hidden="1" customWidth="1"/>
    <col min="6" max="6" width="16.125" style="58" bestFit="1" customWidth="1"/>
    <col min="7" max="16384" width="9.00390625" style="58" customWidth="1"/>
  </cols>
  <sheetData>
    <row r="1" spans="1:4" s="47" customFormat="1" ht="54" customHeight="1">
      <c r="A1" s="124" t="s">
        <v>116</v>
      </c>
      <c r="B1" s="124"/>
      <c r="C1" s="124"/>
      <c r="D1" s="124"/>
    </row>
    <row r="2" spans="1:4" s="50" customFormat="1" ht="27.75" customHeight="1" thickBot="1">
      <c r="A2" s="48"/>
      <c r="B2" s="48"/>
      <c r="C2" s="48"/>
      <c r="D2" s="49" t="s">
        <v>76</v>
      </c>
    </row>
    <row r="3" spans="1:4" s="54" customFormat="1" ht="22.5" customHeight="1">
      <c r="A3" s="51" t="s">
        <v>77</v>
      </c>
      <c r="B3" s="52" t="s">
        <v>78</v>
      </c>
      <c r="C3" s="51" t="s">
        <v>77</v>
      </c>
      <c r="D3" s="53" t="s">
        <v>78</v>
      </c>
    </row>
    <row r="4" spans="1:4" ht="30" customHeight="1">
      <c r="A4" s="55" t="s">
        <v>79</v>
      </c>
      <c r="B4" s="56">
        <v>8042</v>
      </c>
      <c r="C4" s="55" t="s">
        <v>80</v>
      </c>
      <c r="D4" s="57">
        <v>9047</v>
      </c>
    </row>
    <row r="5" spans="1:4" ht="30" customHeight="1">
      <c r="A5" s="59" t="s">
        <v>81</v>
      </c>
      <c r="B5" s="56">
        <f>SUM(B6:B10)</f>
        <v>1006</v>
      </c>
      <c r="C5" s="60" t="s">
        <v>82</v>
      </c>
      <c r="D5" s="61"/>
    </row>
    <row r="6" spans="1:4" ht="30" customHeight="1">
      <c r="A6" s="62" t="s">
        <v>83</v>
      </c>
      <c r="B6" s="63">
        <v>1006</v>
      </c>
      <c r="C6" s="64" t="s">
        <v>84</v>
      </c>
      <c r="D6" s="65"/>
    </row>
    <row r="7" spans="1:4" ht="30" customHeight="1">
      <c r="A7" s="66" t="s">
        <v>85</v>
      </c>
      <c r="B7" s="63"/>
      <c r="C7" s="64"/>
      <c r="D7" s="65"/>
    </row>
    <row r="8" spans="1:4" ht="30" customHeight="1">
      <c r="A8" s="67"/>
      <c r="B8" s="67"/>
      <c r="C8" s="105" t="s">
        <v>109</v>
      </c>
      <c r="D8" s="65">
        <f>D9</f>
        <v>1</v>
      </c>
    </row>
    <row r="9" spans="1:4" ht="30" customHeight="1">
      <c r="A9" s="67"/>
      <c r="B9" s="67"/>
      <c r="C9" s="106" t="s">
        <v>108</v>
      </c>
      <c r="D9" s="65">
        <v>1</v>
      </c>
    </row>
    <row r="10" spans="1:4" ht="30" customHeight="1">
      <c r="A10" s="68"/>
      <c r="B10" s="63"/>
      <c r="C10" s="69"/>
      <c r="D10" s="70"/>
    </row>
    <row r="11" spans="1:4" ht="30" customHeight="1">
      <c r="A11" s="68"/>
      <c r="B11" s="71"/>
      <c r="C11" s="72"/>
      <c r="D11" s="70"/>
    </row>
    <row r="12" spans="1:4" ht="30" customHeight="1">
      <c r="A12" s="68"/>
      <c r="B12" s="71"/>
      <c r="C12" s="72"/>
      <c r="D12" s="70"/>
    </row>
    <row r="13" spans="1:6" ht="24.75" customHeight="1" thickBot="1">
      <c r="A13" s="73" t="s">
        <v>86</v>
      </c>
      <c r="B13" s="74">
        <f>B4+B5</f>
        <v>9048</v>
      </c>
      <c r="C13" s="75" t="s">
        <v>87</v>
      </c>
      <c r="D13" s="76">
        <f>D4+D5+D8</f>
        <v>9048</v>
      </c>
      <c r="F13" s="77"/>
    </row>
  </sheetData>
  <sheetProtection/>
  <mergeCells count="1">
    <mergeCell ref="A1:D1"/>
  </mergeCells>
  <printOptions horizontalCentered="1"/>
  <pageMargins left="0.75" right="0.75" top="0.79" bottom="0.7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10.625" style="0" customWidth="1"/>
    <col min="2" max="4" width="20.625" style="0" customWidth="1"/>
  </cols>
  <sheetData>
    <row r="1" spans="1:4" ht="49.5" customHeight="1">
      <c r="A1" s="125" t="s">
        <v>117</v>
      </c>
      <c r="B1" s="125"/>
      <c r="C1" s="125"/>
      <c r="D1" s="125"/>
    </row>
    <row r="2" ht="47.25" customHeight="1" thickBot="1">
      <c r="D2" s="78" t="s">
        <v>88</v>
      </c>
    </row>
    <row r="3" spans="1:4" ht="49.5" customHeight="1">
      <c r="A3" s="79" t="s">
        <v>89</v>
      </c>
      <c r="B3" s="80" t="s">
        <v>90</v>
      </c>
      <c r="C3" s="80" t="s">
        <v>91</v>
      </c>
      <c r="D3" s="81" t="s">
        <v>92</v>
      </c>
    </row>
    <row r="4" spans="1:4" ht="49.5" customHeight="1">
      <c r="A4" s="126">
        <v>2019</v>
      </c>
      <c r="B4" s="82" t="s">
        <v>93</v>
      </c>
      <c r="C4" s="83">
        <v>43400</v>
      </c>
      <c r="D4" s="84">
        <v>28618</v>
      </c>
    </row>
    <row r="5" spans="1:4" ht="49.5" customHeight="1" thickBot="1">
      <c r="A5" s="127"/>
      <c r="B5" s="85" t="s">
        <v>94</v>
      </c>
      <c r="C5" s="86">
        <f>C4</f>
        <v>43400</v>
      </c>
      <c r="D5" s="87">
        <f>D4</f>
        <v>28618</v>
      </c>
    </row>
  </sheetData>
  <sheetProtection/>
  <mergeCells count="2">
    <mergeCell ref="A1:D1"/>
    <mergeCell ref="A4:A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政府性基金预算公开表</dc:title>
  <dc:subject/>
  <dc:creator>预算管理局-袁鹏</dc:creator>
  <cp:keywords/>
  <dc:description/>
  <cp:lastModifiedBy>Administrator</cp:lastModifiedBy>
  <cp:lastPrinted>2019-07-23T07:49:47Z</cp:lastPrinted>
  <dcterms:created xsi:type="dcterms:W3CDTF">2006-02-13T05:15:25Z</dcterms:created>
  <dcterms:modified xsi:type="dcterms:W3CDTF">2020-04-24T02:08:41Z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